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14 Projekt och utveckling\03 Ekonomi\Investeringsnomineringar 2026-2035\Bedömning utifrån hållbarhetsdimensioner\"/>
    </mc:Choice>
  </mc:AlternateContent>
  <xr:revisionPtr revIDLastSave="0" documentId="14_{2FF137BB-C3AF-43B6-91E3-74C2EB0BD9D6}" xr6:coauthVersionLast="47" xr6:coauthVersionMax="47" xr10:uidLastSave="{00000000-0000-0000-0000-000000000000}"/>
  <bookViews>
    <workbookView xWindow="28680" yWindow="-120" windowWidth="29040" windowHeight="17520" xr2:uid="{249A6D24-5F6D-4AF5-985F-F845C29A9713}"/>
  </bookViews>
  <sheets>
    <sheet name="Blad1" sheetId="1" r:id="rId1"/>
    <sheet name="Blad2" sheetId="2" r:id="rId2"/>
  </sheets>
  <externalReferences>
    <externalReference r:id="rId3"/>
    <externalReference r:id="rId4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2" i="1" l="1"/>
  <c r="I92" i="1"/>
  <c r="J92" i="1"/>
  <c r="K92" i="1"/>
  <c r="G92" i="1"/>
  <c r="F92" i="1"/>
  <c r="E92" i="1"/>
  <c r="C92" i="1"/>
  <c r="B92" i="1"/>
  <c r="J91" i="1"/>
  <c r="K91" i="1"/>
  <c r="L91" i="1"/>
  <c r="I91" i="1"/>
  <c r="G91" i="1"/>
  <c r="F91" i="1"/>
  <c r="E91" i="1"/>
  <c r="C91" i="1"/>
  <c r="B91" i="1"/>
  <c r="G94" i="1"/>
  <c r="J88" i="1"/>
  <c r="K88" i="1"/>
  <c r="L88" i="1"/>
  <c r="I88" i="1"/>
  <c r="G88" i="1"/>
  <c r="J87" i="1"/>
  <c r="K87" i="1"/>
  <c r="L87" i="1"/>
  <c r="I87" i="1"/>
  <c r="M87" i="1" s="1"/>
  <c r="B36" i="1" s="1"/>
  <c r="G87" i="1"/>
  <c r="J84" i="1"/>
  <c r="K84" i="1"/>
  <c r="L84" i="1"/>
  <c r="I84" i="1"/>
  <c r="G84" i="1"/>
  <c r="E84" i="1"/>
  <c r="F84" i="1"/>
  <c r="C84" i="1"/>
  <c r="B84" i="1"/>
  <c r="J81" i="1"/>
  <c r="K81" i="1"/>
  <c r="L81" i="1"/>
  <c r="I81" i="1"/>
  <c r="G81" i="1"/>
  <c r="J80" i="1"/>
  <c r="K80" i="1"/>
  <c r="L80" i="1"/>
  <c r="I80" i="1"/>
  <c r="G80" i="1"/>
  <c r="F78" i="1"/>
  <c r="E78" i="1"/>
  <c r="C78" i="1"/>
  <c r="B78" i="1"/>
  <c r="F77" i="1"/>
  <c r="E77" i="1"/>
  <c r="C77" i="1"/>
  <c r="B77" i="1"/>
  <c r="J74" i="1"/>
  <c r="K74" i="1"/>
  <c r="L74" i="1"/>
  <c r="I74" i="1"/>
  <c r="G74" i="1"/>
  <c r="J73" i="1"/>
  <c r="K73" i="1"/>
  <c r="I73" i="1"/>
  <c r="G73" i="1"/>
  <c r="M71" i="1"/>
  <c r="J71" i="1"/>
  <c r="K71" i="1"/>
  <c r="L71" i="1"/>
  <c r="I71" i="1"/>
  <c r="G71" i="1"/>
  <c r="F71" i="1"/>
  <c r="E71" i="1"/>
  <c r="C71" i="1"/>
  <c r="B71" i="1"/>
  <c r="J70" i="1"/>
  <c r="K70" i="1"/>
  <c r="L70" i="1"/>
  <c r="I70" i="1"/>
  <c r="G70" i="1"/>
  <c r="F70" i="1"/>
  <c r="E70" i="1"/>
  <c r="C70" i="1"/>
  <c r="B70" i="1"/>
  <c r="J67" i="1"/>
  <c r="K67" i="1"/>
  <c r="L67" i="1"/>
  <c r="I67" i="1"/>
  <c r="G67" i="1"/>
  <c r="J66" i="1"/>
  <c r="K66" i="1"/>
  <c r="I66" i="1"/>
  <c r="G66" i="1"/>
  <c r="G64" i="1"/>
  <c r="F64" i="1"/>
  <c r="E64" i="1"/>
  <c r="C64" i="1"/>
  <c r="B64" i="1"/>
  <c r="M63" i="1"/>
  <c r="J63" i="1"/>
  <c r="K63" i="1"/>
  <c r="L63" i="1"/>
  <c r="I63" i="1"/>
  <c r="G63" i="1"/>
  <c r="F63" i="1"/>
  <c r="E63" i="1"/>
  <c r="C63" i="1"/>
  <c r="B63" i="1"/>
  <c r="M91" i="1" l="1"/>
  <c r="J95" i="1"/>
  <c r="K95" i="1"/>
  <c r="L95" i="1"/>
  <c r="I95" i="1"/>
  <c r="G95" i="1"/>
  <c r="M95" i="1" s="1"/>
  <c r="B44" i="1" s="1"/>
  <c r="J94" i="1"/>
  <c r="K94" i="1"/>
  <c r="L94" i="1"/>
  <c r="I94" i="1"/>
  <c r="M81" i="1"/>
  <c r="B30" i="1" s="1"/>
  <c r="L73" i="1"/>
  <c r="L66" i="1"/>
  <c r="M66" i="1"/>
  <c r="B15" i="1" s="1"/>
  <c r="M94" i="1"/>
  <c r="B43" i="1" s="1"/>
  <c r="M73" i="1"/>
  <c r="B22" i="1" s="1"/>
  <c r="M92" i="1"/>
  <c r="B41" i="1" s="1"/>
  <c r="I85" i="1"/>
  <c r="J85" i="1"/>
  <c r="K85" i="1"/>
  <c r="L85" i="1"/>
  <c r="E85" i="1"/>
  <c r="F85" i="1"/>
  <c r="G85" i="1"/>
  <c r="C85" i="1"/>
  <c r="M84" i="1"/>
  <c r="B33" i="1" s="1"/>
  <c r="B85" i="1"/>
  <c r="M85" i="1" l="1"/>
  <c r="M88" i="1"/>
  <c r="B37" i="1" s="1"/>
  <c r="M80" i="1"/>
  <c r="B29" i="1" s="1"/>
  <c r="M74" i="1"/>
  <c r="B23" i="1" s="1"/>
  <c r="B40" i="1"/>
  <c r="M67" i="1"/>
  <c r="B16" i="1" s="1"/>
  <c r="I64" i="1"/>
  <c r="J64" i="1"/>
  <c r="K64" i="1"/>
  <c r="L64" i="1"/>
  <c r="M64" i="1" l="1"/>
  <c r="B13" i="1" s="1"/>
  <c r="B12" i="1"/>
  <c r="B20" i="1"/>
  <c r="M70" i="1"/>
  <c r="B19" i="1" s="1"/>
  <c r="K78" i="1" l="1"/>
  <c r="J78" i="1"/>
  <c r="L78" i="1"/>
  <c r="I78" i="1"/>
  <c r="G78" i="1"/>
  <c r="J77" i="1"/>
  <c r="K77" i="1"/>
  <c r="L77" i="1"/>
  <c r="I77" i="1"/>
  <c r="G77" i="1"/>
  <c r="M78" i="1" l="1"/>
  <c r="B27" i="1" s="1"/>
  <c r="M77" i="1"/>
  <c r="B26" i="1" s="1"/>
</calcChain>
</file>

<file path=xl/sharedStrings.xml><?xml version="1.0" encoding="utf-8"?>
<sst xmlns="http://schemas.openxmlformats.org/spreadsheetml/2006/main" count="262" uniqueCount="52">
  <si>
    <t>&gt;80%</t>
  </si>
  <si>
    <t>Bidrar i stor utsträckning</t>
  </si>
  <si>
    <t>60-80%</t>
  </si>
  <si>
    <t>Bidrar delvis</t>
  </si>
  <si>
    <t>40-60%</t>
  </si>
  <si>
    <t>Inte relevant</t>
  </si>
  <si>
    <t>20-40%</t>
  </si>
  <si>
    <t>Motverkar delvis</t>
  </si>
  <si>
    <t>&lt;20%</t>
  </si>
  <si>
    <t>Ekologisk dimension 
(Gröna obligationer)</t>
  </si>
  <si>
    <t>Ekologisk dimension  
(Miljö- och klimatprogrammet)</t>
  </si>
  <si>
    <t>Social dimension</t>
  </si>
  <si>
    <t>Andel av volymen under planperioden som uppfyller kriterierna för stadens Gröna obligationer</t>
  </si>
  <si>
    <r>
      <t xml:space="preserve"> Skapar förutsättningar för att nå delmålen inom miljömål </t>
    </r>
    <r>
      <rPr>
        <b/>
        <sz val="9"/>
        <color theme="1"/>
        <rFont val="Calibri"/>
        <family val="2"/>
        <scheme val="minor"/>
      </rPr>
      <t>"Naturen"</t>
    </r>
  </si>
  <si>
    <r>
      <t xml:space="preserve"> Skapar förutsättningar för att nå delmålen inom miljömål </t>
    </r>
    <r>
      <rPr>
        <b/>
        <sz val="9"/>
        <color theme="1"/>
        <rFont val="Calibri"/>
        <family val="2"/>
        <scheme val="minor"/>
      </rPr>
      <t>"Klimatet"</t>
    </r>
  </si>
  <si>
    <r>
      <t xml:space="preserve"> Skapar förutsättningar för att nå delmålen inom miljömål </t>
    </r>
    <r>
      <rPr>
        <b/>
        <sz val="9"/>
        <color theme="1"/>
        <rFont val="Calibri"/>
        <family val="2"/>
        <scheme val="minor"/>
      </rPr>
      <t>"Människan"</t>
    </r>
  </si>
  <si>
    <t>Ökad/jämlik tillgång och tillgänglighet till samhällets resurser</t>
  </si>
  <si>
    <t>Ökad/jämlik folkhälsa</t>
  </si>
  <si>
    <t xml:space="preserve"> Trygga fysiska miljöer</t>
  </si>
  <si>
    <t>Tillgång till bostäder/minskad bostadssegregation</t>
  </si>
  <si>
    <t>Fler arbetstillfällen/besöks-näringens utveckling</t>
  </si>
  <si>
    <t>Grön: över 75 %
Gul: över 25-75 %
Svart: 0-25%
Röd: Negativ påverka utifrån kriterierna</t>
  </si>
  <si>
    <t>Grön: Bidrar i stor utsträckning
Gul: Bidrar delvis
Svart: Ingen direkt påverkan/inte relevant
Röd: Motverkar delvis</t>
  </si>
  <si>
    <t>Grön: Bidrar i stor utsträckning
Gul: Bidrar delvis
Svart: Ingen direkt påverkan/inte relevant
Svart: Motverkar delvis</t>
  </si>
  <si>
    <t>Nyinvestering</t>
  </si>
  <si>
    <t>Reinvestering</t>
  </si>
  <si>
    <r>
      <t xml:space="preserve">Instruktioner för att bedöma och fylla i tabellen ovan återfinns i </t>
    </r>
    <r>
      <rPr>
        <i/>
        <sz val="11"/>
        <color rgb="FF000000"/>
        <rFont val="Calibri"/>
        <family val="2"/>
        <scheme val="minor"/>
      </rPr>
      <t>"Tidplan och anvisningar för investeringsnomineringar 2025".</t>
    </r>
  </si>
  <si>
    <t>Miljö- och klimatprogram för Göteborgs Stad 2021-2030 - Göteborgs Stad (goteborg.se)</t>
  </si>
  <si>
    <t>Ramverk för gröna obligationer - Göteborgs Stads finansverksamhet - Göteborgs Stad (goteborg.se)</t>
  </si>
  <si>
    <t>Bedömning utifrån hållbarhetsdimensionerna 2026</t>
  </si>
  <si>
    <t>Nominerad volym          2026-2030 (tkr)</t>
  </si>
  <si>
    <t>Investeringsområde Va produktion</t>
  </si>
  <si>
    <t>Investeringsområde Va distribution</t>
  </si>
  <si>
    <t>Investeringsområde VA avlopp</t>
  </si>
  <si>
    <t>Investeringsområde VA övriga</t>
  </si>
  <si>
    <t>Investeringsområde VA Övriga</t>
  </si>
  <si>
    <t>Investeringsområde Avfall</t>
  </si>
  <si>
    <t>Investeringsområde VA Avlopp</t>
  </si>
  <si>
    <t>Investeringsområde VA Distribution</t>
  </si>
  <si>
    <t>Investeringsområde VA Produktion</t>
  </si>
  <si>
    <t>Nämnd Kretslopp och vatten</t>
  </si>
  <si>
    <t>Mjörn råvattenpumpstation</t>
  </si>
  <si>
    <t>Mjörn Överföringsledning</t>
  </si>
  <si>
    <t>Nödmatning Kungsbacka</t>
  </si>
  <si>
    <t xml:space="preserve">Ledningsförnyelse entreprenad schaktfritt </t>
  </si>
  <si>
    <t>Askims pumpkedja förstärkning</t>
  </si>
  <si>
    <t>Förnyelse avloppsledningar</t>
  </si>
  <si>
    <t>Öppna renings- och fördröjningsanläggningar</t>
  </si>
  <si>
    <t>Ny Kretsloppspark</t>
  </si>
  <si>
    <t>Summa 2026-2030</t>
  </si>
  <si>
    <t>Återvinningscentraler ÅVC</t>
  </si>
  <si>
    <t>Överföringsledningar Norra Hisingen(Säve planprogram)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</si>
</sst>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1" tint="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65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9" borderId="0" xfId="0" applyFill="1"/>
    <xf numFmtId="0" fontId="0" fillId="6" borderId="0" xfId="0" applyFill="1"/>
    <xf numFmtId="0" fontId="0" fillId="10" borderId="0" xfId="0" applyFill="1"/>
    <xf numFmtId="0" fontId="0" fillId="8" borderId="0" xfId="0" applyFill="1"/>
    <xf numFmtId="0" fontId="0" fillId="11" borderId="0" xfId="0" applyFill="1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4" fillId="0" borderId="0" xfId="0" applyFont="1"/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/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12" borderId="12" xfId="0" applyFont="1" applyFill="1" applyBorder="1" applyAlignment="1">
      <alignment wrapText="1"/>
    </xf>
    <xf numFmtId="0" fontId="2" fillId="12" borderId="6" xfId="0" applyFont="1" applyFill="1" applyBorder="1" applyAlignment="1">
      <alignment horizontal="center" wrapText="1"/>
    </xf>
    <xf numFmtId="0" fontId="2" fillId="12" borderId="6" xfId="0" applyFont="1" applyFill="1" applyBorder="1" applyAlignment="1">
      <alignment horizontal="center"/>
    </xf>
    <xf numFmtId="0" fontId="2" fillId="12" borderId="8" xfId="0" applyFont="1" applyFill="1" applyBorder="1" applyAlignment="1">
      <alignment horizontal="center"/>
    </xf>
    <xf numFmtId="0" fontId="3" fillId="12" borderId="13" xfId="0" applyFont="1" applyFill="1" applyBorder="1" applyAlignment="1">
      <alignment horizontal="center" wrapText="1"/>
    </xf>
    <xf numFmtId="0" fontId="2" fillId="12" borderId="0" xfId="0" applyFont="1" applyFill="1" applyAlignment="1">
      <alignment horizontal="center" wrapText="1"/>
    </xf>
    <xf numFmtId="0" fontId="2" fillId="12" borderId="0" xfId="0" applyFont="1" applyFill="1" applyAlignment="1">
      <alignment horizontal="center"/>
    </xf>
    <xf numFmtId="0" fontId="2" fillId="12" borderId="11" xfId="0" applyFont="1" applyFill="1" applyBorder="1" applyAlignment="1">
      <alignment horizontal="center"/>
    </xf>
    <xf numFmtId="3" fontId="4" fillId="0" borderId="0" xfId="0" applyNumberFormat="1" applyFont="1"/>
    <xf numFmtId="3" fontId="5" fillId="0" borderId="0" xfId="0" applyNumberFormat="1" applyFont="1"/>
    <xf numFmtId="3" fontId="2" fillId="0" borderId="0" xfId="0" applyNumberFormat="1" applyFont="1"/>
    <xf numFmtId="0" fontId="3" fillId="6" borderId="3" xfId="0" applyFont="1" applyFill="1" applyBorder="1" applyAlignment="1">
      <alignment horizontal="center" wrapText="1"/>
    </xf>
    <xf numFmtId="0" fontId="6" fillId="0" borderId="0" xfId="0" applyFont="1"/>
    <xf numFmtId="0" fontId="8" fillId="0" borderId="0" xfId="1"/>
    <xf numFmtId="0" fontId="9" fillId="0" borderId="0" xfId="0" applyFont="1"/>
    <xf numFmtId="0" fontId="2" fillId="6" borderId="3" xfId="0" applyFont="1" applyFill="1" applyBorder="1" applyAlignment="1">
      <alignment horizontal="left" wrapText="1"/>
    </xf>
    <xf numFmtId="0" fontId="2" fillId="12" borderId="12" xfId="0" applyFont="1" applyFill="1" applyBorder="1" applyAlignment="1">
      <alignment horizontal="left" wrapText="1"/>
    </xf>
    <xf numFmtId="0" fontId="2" fillId="6" borderId="12" xfId="0" applyFont="1" applyFill="1" applyBorder="1" applyAlignment="1">
      <alignment horizontal="left" wrapText="1"/>
    </xf>
    <xf numFmtId="0" fontId="2" fillId="6" borderId="15" xfId="0" applyFont="1" applyFill="1" applyBorder="1" applyAlignment="1">
      <alignment horizontal="left" wrapText="1"/>
    </xf>
    <xf numFmtId="0" fontId="2" fillId="6" borderId="14" xfId="0" applyFont="1" applyFill="1" applyBorder="1" applyAlignment="1">
      <alignment horizontal="left" wrapText="1"/>
    </xf>
    <xf numFmtId="0" fontId="2" fillId="12" borderId="13" xfId="0" applyFont="1" applyFill="1" applyBorder="1" applyAlignment="1">
      <alignment horizontal="left" wrapText="1"/>
    </xf>
    <xf numFmtId="0" fontId="2" fillId="7" borderId="12" xfId="0" applyFont="1" applyFill="1" applyBorder="1" applyAlignment="1">
      <alignment horizontal="left" wrapText="1"/>
    </xf>
    <xf numFmtId="0" fontId="2" fillId="7" borderId="15" xfId="0" applyFont="1" applyFill="1" applyBorder="1" applyAlignment="1">
      <alignment horizontal="left" wrapText="1"/>
    </xf>
    <xf numFmtId="0" fontId="2" fillId="7" borderId="13" xfId="0" applyFont="1" applyFill="1" applyBorder="1" applyAlignment="1">
      <alignment horizontal="left" wrapText="1"/>
    </xf>
    <xf numFmtId="0" fontId="2" fillId="7" borderId="14" xfId="0" applyFont="1" applyFill="1" applyBorder="1" applyAlignment="1">
      <alignment horizontal="left" wrapText="1"/>
    </xf>
    <xf numFmtId="3" fontId="0" fillId="6" borderId="0" xfId="0" applyNumberFormat="1" applyFill="1"/>
    <xf numFmtId="3" fontId="0" fillId="0" borderId="0" xfId="0" applyNumberFormat="1"/>
    <xf numFmtId="0" fontId="5" fillId="0" borderId="0" xfId="0" applyFont="1" applyBorder="1"/>
    <xf numFmtId="0" fontId="3" fillId="6" borderId="12" xfId="0" applyFont="1" applyFill="1" applyBorder="1" applyAlignment="1">
      <alignment horizontal="center" wrapText="1"/>
    </xf>
    <xf numFmtId="0" fontId="3" fillId="6" borderId="13" xfId="0" applyFont="1" applyFill="1" applyBorder="1" applyAlignment="1">
      <alignment horizontal="center" wrapText="1"/>
    </xf>
    <xf numFmtId="0" fontId="3" fillId="6" borderId="14" xfId="0" applyFont="1" applyFill="1" applyBorder="1" applyAlignment="1">
      <alignment horizontal="center" wrapText="1"/>
    </xf>
    <xf numFmtId="0" fontId="3" fillId="7" borderId="12" xfId="0" applyFont="1" applyFill="1" applyBorder="1" applyAlignment="1">
      <alignment horizontal="center" wrapText="1"/>
    </xf>
    <xf numFmtId="0" fontId="3" fillId="7" borderId="13" xfId="0" applyFont="1" applyFill="1" applyBorder="1" applyAlignment="1">
      <alignment horizontal="center" wrapText="1"/>
    </xf>
    <xf numFmtId="0" fontId="3" fillId="7" borderId="14" xfId="0" applyFont="1" applyFill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7" xfId="0" applyFont="1" applyBorder="1" applyAlignment="1">
      <alignment horizontal="center" wrapText="1"/>
    </xf>
  </cellXfs>
  <cellStyles count="2">
    <cellStyle name="Hyperlänk" xfId="1" builtinId="8"/>
    <cellStyle name="Normal" xfId="0" builtinId="0"/>
  </cellStyles>
  <dxfs count="10">
    <dxf>
      <fill>
        <patternFill>
          <bgColor theme="9" tint="-0.49998474074526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14%20Projekt%20och%20utveckling\03%20Ekonomi\Investeringsnomineringar%202026-2035\mc%20Investeringsplan_ver0.2_2026-2035.xlsm" TargetMode="External"/><Relationship Id="rId1" Type="http://schemas.openxmlformats.org/officeDocument/2006/relationships/externalLinkPath" Target="/14%20Projekt%20och%20utveckling/03%20Ekonomi/Investeringsnomineringar%202026-2035/mc%20Investeringsplan_ver0.2_2026-2035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14%20Projekt%20och%20utveckling\03%20Ekonomi\Investeringsnomineringar%202026-2035\3%20mc%20Inv_ver0.2_2026-2035%20hc.xlsm" TargetMode="External"/><Relationship Id="rId1" Type="http://schemas.openxmlformats.org/officeDocument/2006/relationships/externalLinkPath" Target="/14%20Projekt%20och%20utveckling/03%20Ekonomi/Investeringsnomineringar%202026-2035/3%20mc%20Inv_ver0.2_2026-2035%20hc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 - Inv nom"/>
      <sheetName val="Redovisning av totalen"/>
      <sheetName val="Förra årets nominierngar"/>
      <sheetName val="Grafisk illustration"/>
      <sheetName val="Riktlinjer"/>
      <sheetName val="Råvatten&amp;Prod 2024"/>
      <sheetName val="Råv&amp;Prod2023 "/>
      <sheetName val="Vattendistribution"/>
      <sheetName val="Avlopp"/>
      <sheetName val="§6"/>
      <sheetName val="Generalplan"/>
      <sheetName val="KUNDAN Övriga"/>
      <sheetName val="IT Övriga"/>
      <sheetName val="Öppna dagvattenlösningar"/>
      <sheetName val="Exploatering"/>
      <sheetName val="Skyfall skattefinansierat"/>
      <sheetName val="SUA Avfall "/>
      <sheetName val="Avfall skattefinansierat"/>
      <sheetName val="Att kolla upp"/>
      <sheetName val="Projektbudget"/>
      <sheetName val="Prognos 2024-framåt"/>
    </sheetNames>
    <sheetDataSet>
      <sheetData sheetId="0">
        <row r="3">
          <cell r="D3">
            <v>74000000</v>
          </cell>
        </row>
        <row r="4">
          <cell r="I4">
            <v>115116000</v>
          </cell>
          <cell r="J4">
            <v>229311000</v>
          </cell>
          <cell r="K4">
            <v>143213000</v>
          </cell>
          <cell r="L4">
            <v>119811000</v>
          </cell>
        </row>
        <row r="12">
          <cell r="D12">
            <v>500000</v>
          </cell>
          <cell r="E12">
            <v>0</v>
          </cell>
          <cell r="F12">
            <v>0</v>
          </cell>
          <cell r="G12">
            <v>0</v>
          </cell>
          <cell r="H12"/>
          <cell r="I12"/>
          <cell r="J12"/>
          <cell r="K12"/>
          <cell r="L12"/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/>
          <cell r="I14"/>
          <cell r="J14"/>
          <cell r="K14"/>
          <cell r="L14"/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/>
          <cell r="I16"/>
          <cell r="J16"/>
          <cell r="K16"/>
          <cell r="L16"/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/>
          <cell r="I18"/>
          <cell r="J18"/>
          <cell r="K18"/>
          <cell r="L18"/>
        </row>
        <row r="20">
          <cell r="D20"/>
          <cell r="E20"/>
          <cell r="F20">
            <v>0</v>
          </cell>
          <cell r="G20">
            <v>0</v>
          </cell>
          <cell r="H20"/>
          <cell r="I20"/>
          <cell r="J20"/>
          <cell r="K20"/>
          <cell r="L20"/>
        </row>
      </sheetData>
      <sheetData sheetId="1">
        <row r="42">
          <cell r="J42">
            <v>4500000</v>
          </cell>
          <cell r="N42">
            <v>18000000</v>
          </cell>
        </row>
        <row r="164">
          <cell r="N164">
            <v>50000000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H2">
            <v>24000000</v>
          </cell>
          <cell r="I2">
            <v>35000000</v>
          </cell>
          <cell r="J2">
            <v>12500000</v>
          </cell>
          <cell r="K2">
            <v>4000000</v>
          </cell>
          <cell r="L2">
            <v>4000000</v>
          </cell>
        </row>
        <row r="11">
          <cell r="I11">
            <v>5000000</v>
          </cell>
          <cell r="J11">
            <v>5000000</v>
          </cell>
          <cell r="K11"/>
          <cell r="L11"/>
        </row>
      </sheetData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 - Inv nom"/>
      <sheetName val="Redovisning av totalen"/>
      <sheetName val="Förra årets nominierngar"/>
      <sheetName val="Grafisk illustration"/>
      <sheetName val="Riktlinjer"/>
      <sheetName val="Råvatten&amp;Prod 2024"/>
      <sheetName val="Råv&amp;Prod2023 "/>
      <sheetName val="Vattendistribution"/>
      <sheetName val="Avlopp"/>
      <sheetName val="§6"/>
      <sheetName val="Generalplan"/>
      <sheetName val="KUNDAN Övriga"/>
      <sheetName val="IT Övriga"/>
      <sheetName val="Öppna dagvattenlösningar"/>
      <sheetName val="Exploatering"/>
      <sheetName val="Skyfall skattefinansierat"/>
      <sheetName val="Avfall"/>
      <sheetName val="Blad1"/>
      <sheetName val="Avfall skattefinansierat"/>
      <sheetName val="Att kolla upp"/>
      <sheetName val="Projektbudget"/>
      <sheetName val="Prognos 2024-framåt"/>
    </sheetNames>
    <sheetDataSet>
      <sheetData sheetId="0">
        <row r="3">
          <cell r="D3">
            <v>74000000</v>
          </cell>
          <cell r="E3">
            <v>186680591.0700002</v>
          </cell>
          <cell r="F3">
            <v>290150000</v>
          </cell>
          <cell r="H3">
            <v>269932056</v>
          </cell>
          <cell r="I3">
            <v>239700000</v>
          </cell>
          <cell r="J3">
            <v>218000000</v>
          </cell>
          <cell r="K3">
            <v>189500000</v>
          </cell>
          <cell r="L3">
            <v>177200000</v>
          </cell>
          <cell r="M3">
            <v>268200000</v>
          </cell>
        </row>
        <row r="4">
          <cell r="D4">
            <v>17200000</v>
          </cell>
          <cell r="E4">
            <v>15020722.749999993</v>
          </cell>
          <cell r="F4">
            <v>69000000</v>
          </cell>
          <cell r="H4">
            <v>130475000</v>
          </cell>
          <cell r="I4">
            <v>111811000</v>
          </cell>
        </row>
        <row r="5">
          <cell r="D5">
            <v>104500000</v>
          </cell>
          <cell r="E5">
            <v>212476524.86999986</v>
          </cell>
          <cell r="F5">
            <v>238500000</v>
          </cell>
          <cell r="H5">
            <v>226150000</v>
          </cell>
          <cell r="I5">
            <v>323474424.86000001</v>
          </cell>
          <cell r="J5">
            <v>259065924.86000025</v>
          </cell>
          <cell r="K5">
            <v>206754124.65999991</v>
          </cell>
          <cell r="L5">
            <v>256544797.11999995</v>
          </cell>
          <cell r="M5">
            <v>160020999.99999994</v>
          </cell>
        </row>
        <row r="6">
          <cell r="D6">
            <v>67625000</v>
          </cell>
          <cell r="E6">
            <v>160852481.42999995</v>
          </cell>
          <cell r="F6">
            <v>126650000</v>
          </cell>
          <cell r="H6">
            <v>176250000</v>
          </cell>
          <cell r="I6">
            <v>238180000.00000003</v>
          </cell>
          <cell r="J6">
            <v>254810000.00000045</v>
          </cell>
          <cell r="K6">
            <v>273939999.99999964</v>
          </cell>
          <cell r="L6">
            <v>302869999.99999982</v>
          </cell>
          <cell r="M6">
            <v>314200000</v>
          </cell>
        </row>
        <row r="7">
          <cell r="D7">
            <v>233800000</v>
          </cell>
          <cell r="E7">
            <v>192222852.89999971</v>
          </cell>
          <cell r="F7">
            <v>303250000</v>
          </cell>
          <cell r="H7">
            <v>265000000</v>
          </cell>
          <cell r="I7">
            <v>284530700</v>
          </cell>
          <cell r="J7">
            <v>263704850</v>
          </cell>
          <cell r="K7">
            <v>238338900</v>
          </cell>
          <cell r="L7">
            <v>296934700</v>
          </cell>
          <cell r="M7">
            <v>271934700</v>
          </cell>
        </row>
        <row r="8">
          <cell r="D8">
            <v>25500000</v>
          </cell>
          <cell r="E8">
            <v>68597476.209999993</v>
          </cell>
          <cell r="F8">
            <v>117700000</v>
          </cell>
          <cell r="H8">
            <v>123500000</v>
          </cell>
          <cell r="I8">
            <v>158500000</v>
          </cell>
          <cell r="J8">
            <v>191000000</v>
          </cell>
          <cell r="K8">
            <v>181500000</v>
          </cell>
          <cell r="L8">
            <v>205700000</v>
          </cell>
          <cell r="M8">
            <v>252500000</v>
          </cell>
        </row>
        <row r="11">
          <cell r="D11">
            <v>37000000</v>
          </cell>
          <cell r="E11">
            <v>0</v>
          </cell>
          <cell r="F11">
            <v>0</v>
          </cell>
        </row>
        <row r="13">
          <cell r="D13">
            <v>20500000</v>
          </cell>
          <cell r="E13">
            <v>20439374.569999989</v>
          </cell>
          <cell r="F13">
            <v>15400000</v>
          </cell>
          <cell r="H13">
            <v>29517944</v>
          </cell>
          <cell r="I13">
            <v>20400000</v>
          </cell>
          <cell r="J13">
            <v>20400000</v>
          </cell>
          <cell r="K13">
            <v>20400000</v>
          </cell>
          <cell r="L13">
            <v>20400000</v>
          </cell>
          <cell r="M13">
            <v>20400000</v>
          </cell>
        </row>
        <row r="15">
          <cell r="D15">
            <v>500000</v>
          </cell>
          <cell r="E15">
            <v>500000</v>
          </cell>
          <cell r="F15">
            <v>500000</v>
          </cell>
          <cell r="H15">
            <v>500000</v>
          </cell>
          <cell r="I15">
            <v>500000</v>
          </cell>
          <cell r="J15">
            <v>500000</v>
          </cell>
          <cell r="K15">
            <v>500000</v>
          </cell>
          <cell r="L15">
            <v>500000</v>
          </cell>
          <cell r="M15">
            <v>500000</v>
          </cell>
        </row>
        <row r="17">
          <cell r="D17">
            <v>8000000</v>
          </cell>
          <cell r="E17">
            <v>47938729.75999999</v>
          </cell>
          <cell r="F17">
            <v>36900000</v>
          </cell>
          <cell r="H17">
            <v>64000000</v>
          </cell>
          <cell r="I17">
            <v>102500000</v>
          </cell>
          <cell r="J17">
            <v>171500000</v>
          </cell>
          <cell r="K17">
            <v>90000000</v>
          </cell>
          <cell r="L17">
            <v>75500000</v>
          </cell>
          <cell r="M17">
            <v>80000000</v>
          </cell>
        </row>
        <row r="19">
          <cell r="D19">
            <v>12286000</v>
          </cell>
          <cell r="E19">
            <v>18412735.850000001</v>
          </cell>
          <cell r="F19">
            <v>16000000</v>
          </cell>
          <cell r="H19">
            <v>89900000</v>
          </cell>
          <cell r="I19">
            <v>76500000</v>
          </cell>
          <cell r="J19">
            <v>91500000</v>
          </cell>
          <cell r="K19">
            <v>190500000</v>
          </cell>
          <cell r="L19">
            <v>161300000</v>
          </cell>
          <cell r="M19">
            <v>160000000</v>
          </cell>
        </row>
        <row r="21">
          <cell r="E21">
            <v>4719704.9300000025</v>
          </cell>
          <cell r="F21">
            <v>25000000</v>
          </cell>
          <cell r="H21">
            <v>55000000</v>
          </cell>
          <cell r="I21">
            <v>30700000</v>
          </cell>
          <cell r="J21">
            <v>35700000</v>
          </cell>
          <cell r="K21">
            <v>30000000</v>
          </cell>
          <cell r="L21">
            <v>30000000</v>
          </cell>
          <cell r="M21">
            <v>30000000</v>
          </cell>
        </row>
        <row r="50">
          <cell r="D50">
            <v>4500000</v>
          </cell>
          <cell r="E50">
            <v>2917795.0500000007</v>
          </cell>
          <cell r="F50">
            <v>25500000</v>
          </cell>
          <cell r="H50">
            <v>11500000</v>
          </cell>
          <cell r="I50">
            <v>111500000</v>
          </cell>
          <cell r="J50">
            <v>97000000</v>
          </cell>
          <cell r="K50">
            <v>20000000</v>
          </cell>
          <cell r="L50">
            <v>12000000</v>
          </cell>
          <cell r="M50">
            <v>12000000</v>
          </cell>
        </row>
        <row r="51">
          <cell r="D51">
            <v>500000</v>
          </cell>
          <cell r="E51">
            <v>0</v>
          </cell>
          <cell r="F51">
            <v>1300000</v>
          </cell>
          <cell r="H51">
            <v>1000000</v>
          </cell>
          <cell r="I51">
            <v>1300000</v>
          </cell>
          <cell r="J51">
            <v>500000</v>
          </cell>
          <cell r="K51">
            <v>300000</v>
          </cell>
          <cell r="L51">
            <v>300000</v>
          </cell>
          <cell r="M51">
            <v>300000</v>
          </cell>
        </row>
        <row r="52">
          <cell r="D52">
            <v>2000000</v>
          </cell>
          <cell r="E52">
            <v>2100330.0099999998</v>
          </cell>
          <cell r="F52">
            <v>8000000</v>
          </cell>
          <cell r="H52">
            <v>4000000</v>
          </cell>
          <cell r="I52">
            <v>4500000</v>
          </cell>
          <cell r="J52">
            <v>7000000</v>
          </cell>
          <cell r="K52">
            <v>2000000</v>
          </cell>
          <cell r="L52">
            <v>2000000</v>
          </cell>
          <cell r="M52">
            <v>2000000</v>
          </cell>
        </row>
        <row r="53">
          <cell r="D53">
            <v>1000000</v>
          </cell>
          <cell r="E53">
            <v>75483.5</v>
          </cell>
          <cell r="F53">
            <v>1000000</v>
          </cell>
          <cell r="H53">
            <v>1000000</v>
          </cell>
          <cell r="I53">
            <v>1000000</v>
          </cell>
          <cell r="J53">
            <v>500000</v>
          </cell>
          <cell r="K53">
            <v>500000</v>
          </cell>
          <cell r="L53">
            <v>500000</v>
          </cell>
          <cell r="M53">
            <v>500000</v>
          </cell>
        </row>
        <row r="54">
          <cell r="F54">
            <v>11000000</v>
          </cell>
          <cell r="H54">
            <v>34500000</v>
          </cell>
          <cell r="I54">
            <v>41000000</v>
          </cell>
          <cell r="J54">
            <v>5000000</v>
          </cell>
          <cell r="K54">
            <v>5000000</v>
          </cell>
          <cell r="L54">
            <v>0</v>
          </cell>
          <cell r="M54">
            <v>0</v>
          </cell>
        </row>
        <row r="55">
          <cell r="E55">
            <v>0</v>
          </cell>
          <cell r="F55">
            <v>-1100000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42">
          <cell r="L42">
            <v>4500000</v>
          </cell>
          <cell r="M42">
            <v>4500000</v>
          </cell>
          <cell r="N42">
            <v>4500000</v>
          </cell>
          <cell r="O42">
            <v>7000000</v>
          </cell>
        </row>
        <row r="44">
          <cell r="L44">
            <v>4000000</v>
          </cell>
          <cell r="M44">
            <v>8000000</v>
          </cell>
          <cell r="N44">
            <v>8000000</v>
          </cell>
          <cell r="O44">
            <v>12000000</v>
          </cell>
          <cell r="P44">
            <v>150000000</v>
          </cell>
        </row>
      </sheetData>
      <sheetData sheetId="6" refreshError="1"/>
      <sheetData sheetId="7">
        <row r="5">
          <cell r="M5">
            <v>138449877.90697676</v>
          </cell>
          <cell r="N5">
            <v>136207408.430233</v>
          </cell>
          <cell r="O5">
            <v>145964938.95348799</v>
          </cell>
          <cell r="P5">
            <v>147722469.476744</v>
          </cell>
          <cell r="Q5">
            <v>177480000</v>
          </cell>
        </row>
        <row r="60">
          <cell r="M60">
            <v>3000000</v>
          </cell>
          <cell r="N60">
            <v>5000000</v>
          </cell>
          <cell r="O60">
            <v>25000000</v>
          </cell>
          <cell r="P60">
            <v>50000000</v>
          </cell>
        </row>
      </sheetData>
      <sheetData sheetId="8">
        <row r="20">
          <cell r="M20">
            <v>25000000</v>
          </cell>
          <cell r="N20">
            <v>50000000</v>
          </cell>
          <cell r="O20">
            <v>75000000</v>
          </cell>
          <cell r="P20">
            <v>125000000</v>
          </cell>
          <cell r="Q20">
            <v>100000000</v>
          </cell>
        </row>
        <row r="83">
          <cell r="M83">
            <v>70000000</v>
          </cell>
          <cell r="N83">
            <v>70000000</v>
          </cell>
          <cell r="O83">
            <v>70000000</v>
          </cell>
          <cell r="P83">
            <v>70000000</v>
          </cell>
          <cell r="Q83">
            <v>140200000</v>
          </cell>
        </row>
      </sheetData>
      <sheetData sheetId="9" refreshError="1"/>
      <sheetData sheetId="10">
        <row r="10">
          <cell r="L10">
            <v>10000000</v>
          </cell>
          <cell r="M10">
            <v>50000000</v>
          </cell>
          <cell r="N10">
            <v>150000000</v>
          </cell>
          <cell r="O10">
            <v>150000000</v>
          </cell>
          <cell r="P10">
            <v>150000000</v>
          </cell>
        </row>
      </sheetData>
      <sheetData sheetId="11" refreshError="1"/>
      <sheetData sheetId="12" refreshError="1"/>
      <sheetData sheetId="13">
        <row r="2">
          <cell r="L2">
            <v>20000000</v>
          </cell>
          <cell r="M2">
            <v>20000000</v>
          </cell>
          <cell r="N2">
            <v>25000000</v>
          </cell>
          <cell r="O2">
            <v>28000000</v>
          </cell>
          <cell r="P2">
            <v>28000000</v>
          </cell>
        </row>
      </sheetData>
      <sheetData sheetId="14" refreshError="1"/>
      <sheetData sheetId="15" refreshError="1"/>
      <sheetData sheetId="16">
        <row r="11">
          <cell r="H11">
            <v>41000000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goteborg.se/wps/myportal/enhetssida/goteborgs-stads-finansverksamhet/grona-obligationer/gront-ramverk" TargetMode="External"/><Relationship Id="rId1" Type="http://schemas.openxmlformats.org/officeDocument/2006/relationships/hyperlink" Target="https://goteborg.se/wps/myportal/start/kommun-och-politik/sa-arbetar-goteborgs-stad-med/hallbarhet-och-agenda-2030/program-och-planer-for-miljo-och-klimat/miljo--och-klimatprogram-for-goteborgs-stad-2021-20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42CCF-45C7-47BE-8CEF-F61261383B6C}">
  <dimension ref="A2:V96"/>
  <sheetViews>
    <sheetView tabSelected="1" zoomScale="115" zoomScaleNormal="115" workbookViewId="0">
      <pane ySplit="10" topLeftCell="A11" activePane="bottomLeft" state="frozen"/>
      <selection pane="bottomLeft" activeCell="I4" sqref="I4"/>
    </sheetView>
  </sheetViews>
  <sheetFormatPr defaultRowHeight="15" x14ac:dyDescent="0.25"/>
  <cols>
    <col min="1" max="1" width="26" customWidth="1"/>
    <col min="2" max="2" width="18.42578125" bestFit="1" customWidth="1"/>
    <col min="3" max="3" width="18.140625" customWidth="1"/>
    <col min="4" max="4" width="2.7109375" customWidth="1"/>
    <col min="5" max="7" width="19.140625" bestFit="1" customWidth="1"/>
    <col min="8" max="8" width="2.7109375" customWidth="1"/>
    <col min="9" max="10" width="19.140625" bestFit="1" customWidth="1"/>
    <col min="11" max="13" width="18.140625" customWidth="1"/>
    <col min="20" max="20" width="12.42578125" customWidth="1"/>
    <col min="22" max="22" width="27.42578125" bestFit="1" customWidth="1"/>
  </cols>
  <sheetData>
    <row r="2" spans="1:22" x14ac:dyDescent="0.25">
      <c r="T2" s="8" t="s">
        <v>0</v>
      </c>
      <c r="V2" s="1" t="s">
        <v>1</v>
      </c>
    </row>
    <row r="3" spans="1:22" ht="18.75" x14ac:dyDescent="0.3">
      <c r="A3" s="10" t="s">
        <v>29</v>
      </c>
      <c r="T3" s="5" t="s">
        <v>2</v>
      </c>
      <c r="V3" s="2" t="s">
        <v>3</v>
      </c>
    </row>
    <row r="4" spans="1:22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T4" s="7" t="s">
        <v>4</v>
      </c>
      <c r="V4" s="3" t="s">
        <v>5</v>
      </c>
    </row>
    <row r="5" spans="1:22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T5" s="9" t="s">
        <v>6</v>
      </c>
      <c r="V5" s="4" t="s">
        <v>7</v>
      </c>
    </row>
    <row r="6" spans="1:22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T6" s="6" t="s">
        <v>8</v>
      </c>
    </row>
    <row r="7" spans="1:22" ht="15.75" x14ac:dyDescent="0.25">
      <c r="A7" s="42" t="s">
        <v>40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T7" s="3" t="s">
        <v>5</v>
      </c>
    </row>
    <row r="8" spans="1:22" ht="24.75" x14ac:dyDescent="0.25">
      <c r="B8" s="12"/>
      <c r="C8" s="39" t="s">
        <v>9</v>
      </c>
      <c r="D8" s="28"/>
      <c r="E8" s="56" t="s">
        <v>10</v>
      </c>
      <c r="F8" s="57"/>
      <c r="G8" s="58"/>
      <c r="H8" s="32"/>
      <c r="I8" s="59" t="s">
        <v>11</v>
      </c>
      <c r="J8" s="60"/>
      <c r="K8" s="60"/>
      <c r="L8" s="60"/>
      <c r="M8" s="61"/>
    </row>
    <row r="9" spans="1:22" ht="90" customHeight="1" x14ac:dyDescent="0.25">
      <c r="A9" s="11"/>
      <c r="B9" s="13" t="s">
        <v>30</v>
      </c>
      <c r="C9" s="43" t="s">
        <v>12</v>
      </c>
      <c r="D9" s="44"/>
      <c r="E9" s="45" t="s">
        <v>13</v>
      </c>
      <c r="F9" s="46" t="s">
        <v>14</v>
      </c>
      <c r="G9" s="47" t="s">
        <v>15</v>
      </c>
      <c r="H9" s="48"/>
      <c r="I9" s="49" t="s">
        <v>16</v>
      </c>
      <c r="J9" s="50" t="s">
        <v>17</v>
      </c>
      <c r="K9" s="51" t="s">
        <v>18</v>
      </c>
      <c r="L9" s="50" t="s">
        <v>19</v>
      </c>
      <c r="M9" s="52" t="s">
        <v>20</v>
      </c>
    </row>
    <row r="10" spans="1:22" ht="90" hidden="1" customHeight="1" x14ac:dyDescent="0.25">
      <c r="A10" s="11"/>
      <c r="B10" s="11"/>
      <c r="C10" s="14" t="s">
        <v>21</v>
      </c>
      <c r="D10" s="29"/>
      <c r="E10" s="62" t="s">
        <v>22</v>
      </c>
      <c r="F10" s="63"/>
      <c r="G10" s="64"/>
      <c r="H10" s="33"/>
      <c r="I10" s="62" t="s">
        <v>23</v>
      </c>
      <c r="J10" s="63"/>
      <c r="K10" s="63"/>
      <c r="L10" s="63"/>
      <c r="M10" s="64"/>
    </row>
    <row r="11" spans="1:22" x14ac:dyDescent="0.25">
      <c r="A11" s="15" t="s">
        <v>39</v>
      </c>
      <c r="B11" s="36"/>
      <c r="C11" s="16"/>
      <c r="D11" s="30"/>
      <c r="E11" s="17"/>
      <c r="F11" s="18"/>
      <c r="G11" s="19"/>
      <c r="H11" s="34"/>
      <c r="I11" s="17"/>
      <c r="J11" s="18"/>
      <c r="K11" s="20"/>
      <c r="L11" s="18"/>
      <c r="M11" s="19"/>
    </row>
    <row r="12" spans="1:22" x14ac:dyDescent="0.25">
      <c r="A12" s="21" t="s">
        <v>24</v>
      </c>
      <c r="B12" s="37">
        <f>M63</f>
        <v>1092600000</v>
      </c>
      <c r="C12" s="16" t="s">
        <v>2</v>
      </c>
      <c r="D12" s="30"/>
      <c r="E12" s="17" t="s">
        <v>1</v>
      </c>
      <c r="F12" s="22" t="s">
        <v>1</v>
      </c>
      <c r="G12" s="19" t="s">
        <v>1</v>
      </c>
      <c r="H12" s="34"/>
      <c r="I12" s="17" t="s">
        <v>1</v>
      </c>
      <c r="J12" s="22" t="s">
        <v>1</v>
      </c>
      <c r="K12" s="20" t="s">
        <v>5</v>
      </c>
      <c r="L12" s="22" t="s">
        <v>3</v>
      </c>
      <c r="M12" s="19" t="s">
        <v>3</v>
      </c>
    </row>
    <row r="13" spans="1:22" x14ac:dyDescent="0.25">
      <c r="A13" s="21" t="s">
        <v>25</v>
      </c>
      <c r="B13" s="37">
        <f t="shared" ref="B13:B41" si="0">M64</f>
        <v>719262000</v>
      </c>
      <c r="C13" s="16" t="s">
        <v>2</v>
      </c>
      <c r="D13" s="30"/>
      <c r="E13" s="17" t="s">
        <v>3</v>
      </c>
      <c r="F13" s="22" t="s">
        <v>3</v>
      </c>
      <c r="G13" s="19" t="s">
        <v>1</v>
      </c>
      <c r="H13" s="34"/>
      <c r="I13" s="17" t="s">
        <v>3</v>
      </c>
      <c r="J13" s="22" t="s">
        <v>3</v>
      </c>
      <c r="K13" s="20" t="s">
        <v>5</v>
      </c>
      <c r="L13" s="22" t="s">
        <v>3</v>
      </c>
      <c r="M13" s="19" t="s">
        <v>3</v>
      </c>
    </row>
    <row r="14" spans="1:22" x14ac:dyDescent="0.25">
      <c r="A14" s="21"/>
      <c r="B14" s="37"/>
      <c r="C14" s="16"/>
      <c r="D14" s="30"/>
      <c r="E14" s="17"/>
      <c r="F14" s="22"/>
      <c r="G14" s="19"/>
      <c r="H14" s="34"/>
      <c r="I14" s="17"/>
      <c r="J14" s="22"/>
      <c r="K14" s="20"/>
      <c r="L14" s="22"/>
      <c r="M14" s="19"/>
    </row>
    <row r="15" spans="1:22" x14ac:dyDescent="0.25">
      <c r="A15" s="21" t="s">
        <v>41</v>
      </c>
      <c r="B15" s="37">
        <f t="shared" si="0"/>
        <v>38500000</v>
      </c>
      <c r="C15" s="16" t="s">
        <v>0</v>
      </c>
      <c r="D15" s="30"/>
      <c r="E15" s="17" t="s">
        <v>5</v>
      </c>
      <c r="F15" s="22" t="s">
        <v>3</v>
      </c>
      <c r="G15" s="19" t="s">
        <v>1</v>
      </c>
      <c r="H15" s="34"/>
      <c r="I15" s="17" t="s">
        <v>1</v>
      </c>
      <c r="J15" s="22" t="s">
        <v>1</v>
      </c>
      <c r="K15" s="20" t="s">
        <v>5</v>
      </c>
      <c r="L15" s="22" t="s">
        <v>5</v>
      </c>
      <c r="M15" s="19" t="s">
        <v>3</v>
      </c>
    </row>
    <row r="16" spans="1:22" x14ac:dyDescent="0.25">
      <c r="A16" s="21" t="s">
        <v>42</v>
      </c>
      <c r="B16" s="37">
        <f t="shared" si="0"/>
        <v>182000000</v>
      </c>
      <c r="C16" s="16" t="s">
        <v>0</v>
      </c>
      <c r="D16" s="30"/>
      <c r="E16" s="17" t="s">
        <v>5</v>
      </c>
      <c r="F16" s="22" t="s">
        <v>5</v>
      </c>
      <c r="G16" s="19" t="s">
        <v>1</v>
      </c>
      <c r="H16" s="34"/>
      <c r="I16" s="17" t="s">
        <v>1</v>
      </c>
      <c r="J16" s="22" t="s">
        <v>1</v>
      </c>
      <c r="K16" s="20" t="s">
        <v>5</v>
      </c>
      <c r="L16" s="22" t="s">
        <v>5</v>
      </c>
      <c r="M16" s="19" t="s">
        <v>3</v>
      </c>
    </row>
    <row r="17" spans="1:13" x14ac:dyDescent="0.25">
      <c r="A17" s="21"/>
      <c r="B17" s="37"/>
      <c r="C17" s="16"/>
      <c r="D17" s="30"/>
      <c r="E17" s="17"/>
      <c r="F17" s="22"/>
      <c r="G17" s="19"/>
      <c r="H17" s="34"/>
      <c r="I17" s="17"/>
      <c r="J17" s="22"/>
      <c r="K17" s="20"/>
      <c r="L17" s="22"/>
      <c r="M17" s="19"/>
    </row>
    <row r="18" spans="1:13" x14ac:dyDescent="0.25">
      <c r="A18" s="15" t="s">
        <v>38</v>
      </c>
      <c r="B18" s="37"/>
      <c r="C18" s="16"/>
      <c r="D18" s="30"/>
      <c r="E18" s="17"/>
      <c r="F18" s="22"/>
      <c r="G18" s="19"/>
      <c r="H18" s="34"/>
      <c r="I18" s="17"/>
      <c r="J18" s="22"/>
      <c r="K18" s="20"/>
      <c r="L18" s="22"/>
      <c r="M18" s="19"/>
    </row>
    <row r="19" spans="1:13" x14ac:dyDescent="0.25">
      <c r="A19" s="21" t="s">
        <v>24</v>
      </c>
      <c r="B19" s="37">
        <f t="shared" si="0"/>
        <v>1205860271.5</v>
      </c>
      <c r="C19" s="16" t="s">
        <v>2</v>
      </c>
      <c r="D19" s="30"/>
      <c r="E19" s="17" t="s">
        <v>3</v>
      </c>
      <c r="F19" s="22" t="s">
        <v>1</v>
      </c>
      <c r="G19" s="19" t="s">
        <v>1</v>
      </c>
      <c r="H19" s="34"/>
      <c r="I19" s="17" t="s">
        <v>1</v>
      </c>
      <c r="J19" s="22" t="s">
        <v>3</v>
      </c>
      <c r="K19" s="20" t="s">
        <v>5</v>
      </c>
      <c r="L19" s="22" t="s">
        <v>3</v>
      </c>
      <c r="M19" s="19" t="s">
        <v>3</v>
      </c>
    </row>
    <row r="20" spans="1:13" x14ac:dyDescent="0.25">
      <c r="A20" s="21" t="s">
        <v>25</v>
      </c>
      <c r="B20" s="37">
        <f t="shared" si="0"/>
        <v>1384000000</v>
      </c>
      <c r="C20" s="16" t="s">
        <v>2</v>
      </c>
      <c r="D20" s="30"/>
      <c r="E20" s="17" t="s">
        <v>3</v>
      </c>
      <c r="F20" s="22" t="s">
        <v>1</v>
      </c>
      <c r="G20" s="19" t="s">
        <v>1</v>
      </c>
      <c r="H20" s="34"/>
      <c r="I20" s="17" t="s">
        <v>1</v>
      </c>
      <c r="J20" s="22" t="s">
        <v>3</v>
      </c>
      <c r="K20" s="20" t="s">
        <v>5</v>
      </c>
      <c r="L20" s="22" t="s">
        <v>5</v>
      </c>
      <c r="M20" s="19" t="s">
        <v>3</v>
      </c>
    </row>
    <row r="21" spans="1:13" x14ac:dyDescent="0.25">
      <c r="A21" s="21"/>
      <c r="B21" s="37"/>
      <c r="C21" s="16"/>
      <c r="D21" s="30"/>
      <c r="E21" s="17"/>
      <c r="F21" s="22"/>
      <c r="G21" s="19"/>
      <c r="H21" s="34"/>
      <c r="I21" s="17"/>
      <c r="J21" s="22"/>
      <c r="K21" s="20"/>
      <c r="L21" s="22"/>
      <c r="M21" s="19"/>
    </row>
    <row r="22" spans="1:13" x14ac:dyDescent="0.25">
      <c r="A22" s="21" t="s">
        <v>43</v>
      </c>
      <c r="B22" s="37">
        <f t="shared" si="0"/>
        <v>133000000</v>
      </c>
      <c r="C22" s="16" t="s">
        <v>0</v>
      </c>
      <c r="D22" s="30"/>
      <c r="E22" s="17" t="s">
        <v>3</v>
      </c>
      <c r="F22" s="22" t="s">
        <v>3</v>
      </c>
      <c r="G22" s="19" t="s">
        <v>1</v>
      </c>
      <c r="H22" s="34"/>
      <c r="I22" s="17" t="s">
        <v>1</v>
      </c>
      <c r="J22" s="22" t="s">
        <v>1</v>
      </c>
      <c r="K22" s="20" t="s">
        <v>5</v>
      </c>
      <c r="L22" s="22" t="s">
        <v>5</v>
      </c>
      <c r="M22" s="19" t="s">
        <v>5</v>
      </c>
    </row>
    <row r="23" spans="1:13" x14ac:dyDescent="0.25">
      <c r="A23" s="21" t="s">
        <v>44</v>
      </c>
      <c r="B23" s="37">
        <f t="shared" si="0"/>
        <v>745824694.76744175</v>
      </c>
      <c r="C23" s="16" t="s">
        <v>2</v>
      </c>
      <c r="D23" s="30"/>
      <c r="E23" s="17" t="s">
        <v>5</v>
      </c>
      <c r="F23" s="22" t="s">
        <v>5</v>
      </c>
      <c r="G23" s="19" t="s">
        <v>1</v>
      </c>
      <c r="H23" s="34"/>
      <c r="I23" s="17" t="s">
        <v>3</v>
      </c>
      <c r="J23" s="22" t="s">
        <v>3</v>
      </c>
      <c r="K23" s="20" t="s">
        <v>5</v>
      </c>
      <c r="L23" s="22" t="s">
        <v>5</v>
      </c>
      <c r="M23" s="19" t="s">
        <v>3</v>
      </c>
    </row>
    <row r="24" spans="1:13" x14ac:dyDescent="0.25">
      <c r="A24" s="21"/>
      <c r="B24" s="37"/>
      <c r="C24" s="16"/>
      <c r="D24" s="30"/>
      <c r="E24" s="17"/>
      <c r="F24" s="22"/>
      <c r="G24" s="19"/>
      <c r="H24" s="34"/>
      <c r="I24" s="17"/>
      <c r="J24" s="22"/>
      <c r="K24" s="20"/>
      <c r="L24" s="22"/>
      <c r="M24" s="19"/>
    </row>
    <row r="25" spans="1:13" x14ac:dyDescent="0.25">
      <c r="A25" s="15" t="s">
        <v>37</v>
      </c>
      <c r="B25" s="37"/>
      <c r="C25" s="16"/>
      <c r="D25" s="30"/>
      <c r="E25" s="17"/>
      <c r="F25" s="22"/>
      <c r="G25" s="19"/>
      <c r="H25" s="34"/>
      <c r="I25" s="17"/>
      <c r="J25" s="22"/>
      <c r="K25" s="20"/>
      <c r="L25" s="22"/>
      <c r="M25" s="19"/>
    </row>
    <row r="26" spans="1:13" x14ac:dyDescent="0.25">
      <c r="A26" s="21" t="s">
        <v>24</v>
      </c>
      <c r="B26" s="37">
        <f t="shared" ca="1" si="0"/>
        <v>1355443850</v>
      </c>
      <c r="C26" s="16" t="s">
        <v>2</v>
      </c>
      <c r="D26" s="30"/>
      <c r="E26" s="17" t="s">
        <v>1</v>
      </c>
      <c r="F26" s="22" t="s">
        <v>1</v>
      </c>
      <c r="G26" s="19" t="s">
        <v>1</v>
      </c>
      <c r="H26" s="34"/>
      <c r="I26" s="17" t="s">
        <v>3</v>
      </c>
      <c r="J26" s="22" t="s">
        <v>1</v>
      </c>
      <c r="K26" s="20" t="s">
        <v>5</v>
      </c>
      <c r="L26" s="22" t="s">
        <v>3</v>
      </c>
      <c r="M26" s="19" t="s">
        <v>3</v>
      </c>
    </row>
    <row r="27" spans="1:13" x14ac:dyDescent="0.25">
      <c r="A27" s="21" t="s">
        <v>25</v>
      </c>
      <c r="B27" s="37">
        <f t="shared" ca="1" si="0"/>
        <v>989200000</v>
      </c>
      <c r="C27" s="16" t="s">
        <v>0</v>
      </c>
      <c r="D27" s="30"/>
      <c r="E27" s="17" t="s">
        <v>1</v>
      </c>
      <c r="F27" s="22" t="s">
        <v>1</v>
      </c>
      <c r="G27" s="19" t="s">
        <v>1</v>
      </c>
      <c r="H27" s="34"/>
      <c r="I27" s="17" t="s">
        <v>3</v>
      </c>
      <c r="J27" s="22" t="s">
        <v>1</v>
      </c>
      <c r="K27" s="20" t="s">
        <v>5</v>
      </c>
      <c r="L27" s="22" t="s">
        <v>5</v>
      </c>
      <c r="M27" s="19" t="s">
        <v>3</v>
      </c>
    </row>
    <row r="28" spans="1:13" x14ac:dyDescent="0.25">
      <c r="A28" s="21"/>
      <c r="B28" s="37"/>
      <c r="C28" s="16"/>
      <c r="D28" s="30"/>
      <c r="E28" s="17"/>
      <c r="F28" s="22"/>
      <c r="G28" s="19"/>
      <c r="H28" s="34"/>
      <c r="I28" s="17"/>
      <c r="J28" s="22"/>
      <c r="K28" s="20"/>
      <c r="L28" s="22"/>
      <c r="M28" s="19"/>
    </row>
    <row r="29" spans="1:13" x14ac:dyDescent="0.25">
      <c r="A29" s="21" t="s">
        <v>45</v>
      </c>
      <c r="B29" s="37">
        <f t="shared" si="0"/>
        <v>375000000</v>
      </c>
      <c r="C29" s="16" t="s">
        <v>0</v>
      </c>
      <c r="D29" s="30"/>
      <c r="E29" s="17" t="s">
        <v>1</v>
      </c>
      <c r="F29" s="22" t="s">
        <v>1</v>
      </c>
      <c r="G29" s="19" t="s">
        <v>1</v>
      </c>
      <c r="H29" s="34"/>
      <c r="I29" s="17" t="s">
        <v>1</v>
      </c>
      <c r="J29" s="22" t="s">
        <v>1</v>
      </c>
      <c r="K29" s="20" t="s">
        <v>5</v>
      </c>
      <c r="L29" s="22" t="s">
        <v>5</v>
      </c>
      <c r="M29" s="19" t="s">
        <v>3</v>
      </c>
    </row>
    <row r="30" spans="1:13" x14ac:dyDescent="0.25">
      <c r="A30" s="21" t="s">
        <v>46</v>
      </c>
      <c r="B30" s="37">
        <f t="shared" si="0"/>
        <v>420200000</v>
      </c>
      <c r="C30" s="16" t="s">
        <v>2</v>
      </c>
      <c r="D30" s="30"/>
      <c r="E30" s="17" t="s">
        <v>1</v>
      </c>
      <c r="F30" s="22" t="s">
        <v>1</v>
      </c>
      <c r="G30" s="19" t="s">
        <v>1</v>
      </c>
      <c r="H30" s="34"/>
      <c r="I30" s="17" t="s">
        <v>3</v>
      </c>
      <c r="J30" s="22" t="s">
        <v>3</v>
      </c>
      <c r="K30" s="20" t="s">
        <v>5</v>
      </c>
      <c r="L30" s="22" t="s">
        <v>5</v>
      </c>
      <c r="M30" s="19" t="s">
        <v>3</v>
      </c>
    </row>
    <row r="31" spans="1:13" x14ac:dyDescent="0.25">
      <c r="A31" s="21"/>
      <c r="B31" s="37"/>
      <c r="C31" s="16"/>
      <c r="D31" s="30"/>
      <c r="E31" s="17"/>
      <c r="F31" s="22"/>
      <c r="G31" s="19"/>
      <c r="H31" s="34"/>
      <c r="I31" s="17"/>
      <c r="J31" s="22"/>
      <c r="K31" s="20"/>
      <c r="L31" s="22"/>
      <c r="M31" s="19"/>
    </row>
    <row r="32" spans="1:13" x14ac:dyDescent="0.25">
      <c r="A32" s="15" t="s">
        <v>35</v>
      </c>
      <c r="B32" s="37"/>
      <c r="C32" s="16"/>
      <c r="D32" s="30"/>
      <c r="E32" s="17"/>
      <c r="F32" s="22"/>
      <c r="G32" s="19"/>
      <c r="H32" s="34"/>
      <c r="I32" s="17"/>
      <c r="J32" s="22"/>
      <c r="K32" s="20"/>
      <c r="L32" s="22"/>
      <c r="M32" s="19"/>
    </row>
    <row r="33" spans="1:13" x14ac:dyDescent="0.25">
      <c r="A33" s="21" t="s">
        <v>24</v>
      </c>
      <c r="B33" s="37">
        <f t="shared" si="0"/>
        <v>1460200000</v>
      </c>
      <c r="C33" s="16" t="s">
        <v>4</v>
      </c>
      <c r="D33" s="30"/>
      <c r="E33" s="17" t="s">
        <v>3</v>
      </c>
      <c r="F33" s="22" t="s">
        <v>3</v>
      </c>
      <c r="G33" s="19" t="s">
        <v>3</v>
      </c>
      <c r="H33" s="34"/>
      <c r="I33" s="17" t="s">
        <v>3</v>
      </c>
      <c r="J33" s="22" t="s">
        <v>3</v>
      </c>
      <c r="K33" s="20" t="s">
        <v>3</v>
      </c>
      <c r="L33" s="22" t="s">
        <v>3</v>
      </c>
      <c r="M33" s="19" t="s">
        <v>3</v>
      </c>
    </row>
    <row r="34" spans="1:13" x14ac:dyDescent="0.25">
      <c r="A34" s="21" t="s">
        <v>25</v>
      </c>
      <c r="B34" s="37"/>
      <c r="C34" s="16" t="s">
        <v>5</v>
      </c>
      <c r="D34" s="30"/>
      <c r="E34" s="17" t="s">
        <v>5</v>
      </c>
      <c r="F34" s="22" t="s">
        <v>5</v>
      </c>
      <c r="G34" s="19" t="s">
        <v>5</v>
      </c>
      <c r="H34" s="34"/>
      <c r="I34" s="17" t="s">
        <v>5</v>
      </c>
      <c r="J34" s="22" t="s">
        <v>5</v>
      </c>
      <c r="K34" s="20" t="s">
        <v>5</v>
      </c>
      <c r="L34" s="22" t="s">
        <v>5</v>
      </c>
      <c r="M34" s="19" t="s">
        <v>5</v>
      </c>
    </row>
    <row r="35" spans="1:13" x14ac:dyDescent="0.25">
      <c r="A35" s="21"/>
      <c r="B35" s="37"/>
      <c r="C35" s="16"/>
      <c r="D35" s="30"/>
      <c r="E35" s="17"/>
      <c r="F35" s="22"/>
      <c r="G35" s="19"/>
      <c r="H35" s="34"/>
      <c r="I35" s="17"/>
      <c r="J35" s="22"/>
      <c r="K35" s="20"/>
      <c r="L35" s="22"/>
      <c r="M35" s="19"/>
    </row>
    <row r="36" spans="1:13" x14ac:dyDescent="0.25">
      <c r="A36" s="21" t="s">
        <v>51</v>
      </c>
      <c r="B36" s="37">
        <f>M87</f>
        <v>510000000</v>
      </c>
      <c r="C36" s="16" t="s">
        <v>4</v>
      </c>
      <c r="D36" s="30"/>
      <c r="E36" s="17" t="s">
        <v>3</v>
      </c>
      <c r="F36" s="22" t="s">
        <v>3</v>
      </c>
      <c r="G36" s="19" t="s">
        <v>3</v>
      </c>
      <c r="H36" s="34"/>
      <c r="I36" s="17" t="s">
        <v>1</v>
      </c>
      <c r="J36" s="22" t="s">
        <v>3</v>
      </c>
      <c r="K36" s="20" t="s">
        <v>5</v>
      </c>
      <c r="L36" s="22" t="s">
        <v>5</v>
      </c>
      <c r="M36" s="19" t="s">
        <v>1</v>
      </c>
    </row>
    <row r="37" spans="1:13" x14ac:dyDescent="0.25">
      <c r="A37" s="21" t="s">
        <v>47</v>
      </c>
      <c r="B37" s="37">
        <f t="shared" si="0"/>
        <v>121000000</v>
      </c>
      <c r="C37" s="16" t="s">
        <v>0</v>
      </c>
      <c r="D37" s="30"/>
      <c r="E37" s="17" t="s">
        <v>1</v>
      </c>
      <c r="F37" s="22" t="s">
        <v>1</v>
      </c>
      <c r="G37" s="19" t="s">
        <v>1</v>
      </c>
      <c r="H37" s="34"/>
      <c r="I37" s="17" t="s">
        <v>3</v>
      </c>
      <c r="J37" s="22" t="s">
        <v>3</v>
      </c>
      <c r="K37" s="20" t="s">
        <v>3</v>
      </c>
      <c r="L37" s="22" t="s">
        <v>5</v>
      </c>
      <c r="M37" s="19" t="s">
        <v>5</v>
      </c>
    </row>
    <row r="38" spans="1:13" x14ac:dyDescent="0.25">
      <c r="A38" s="11"/>
      <c r="B38" s="37"/>
      <c r="C38" s="16"/>
      <c r="D38" s="30"/>
      <c r="E38" s="17"/>
      <c r="F38" s="22"/>
      <c r="G38" s="19"/>
      <c r="H38" s="34"/>
      <c r="I38" s="17"/>
      <c r="J38" s="22"/>
      <c r="K38" s="20"/>
      <c r="L38" s="22"/>
      <c r="M38" s="19"/>
    </row>
    <row r="39" spans="1:13" x14ac:dyDescent="0.25">
      <c r="A39" s="15" t="s">
        <v>36</v>
      </c>
      <c r="B39" s="37"/>
      <c r="C39" s="16"/>
      <c r="D39" s="30"/>
      <c r="E39" s="17"/>
      <c r="F39" s="22"/>
      <c r="G39" s="19"/>
      <c r="H39" s="34"/>
      <c r="I39" s="17"/>
      <c r="J39" s="22"/>
      <c r="K39" s="20"/>
      <c r="L39" s="22"/>
      <c r="M39" s="19"/>
    </row>
    <row r="40" spans="1:13" x14ac:dyDescent="0.25">
      <c r="A40" s="21" t="s">
        <v>24</v>
      </c>
      <c r="B40" s="37">
        <f>M91</f>
        <v>321000000</v>
      </c>
      <c r="C40" s="16" t="s">
        <v>0</v>
      </c>
      <c r="D40" s="30"/>
      <c r="E40" s="17" t="s">
        <v>1</v>
      </c>
      <c r="F40" s="22" t="s">
        <v>1</v>
      </c>
      <c r="G40" s="19" t="s">
        <v>1</v>
      </c>
      <c r="H40" s="34"/>
      <c r="I40" s="17" t="s">
        <v>1</v>
      </c>
      <c r="J40" s="22" t="s">
        <v>3</v>
      </c>
      <c r="K40" s="20" t="s">
        <v>5</v>
      </c>
      <c r="L40" s="22" t="s">
        <v>3</v>
      </c>
      <c r="M40" s="19" t="s">
        <v>3</v>
      </c>
    </row>
    <row r="41" spans="1:13" x14ac:dyDescent="0.25">
      <c r="A41" s="21" t="s">
        <v>25</v>
      </c>
      <c r="B41" s="37">
        <f t="shared" si="0"/>
        <v>5700000</v>
      </c>
      <c r="C41" s="16" t="s">
        <v>0</v>
      </c>
      <c r="D41" s="30"/>
      <c r="E41" s="17" t="s">
        <v>1</v>
      </c>
      <c r="F41" s="22" t="s">
        <v>1</v>
      </c>
      <c r="G41" s="19" t="s">
        <v>1</v>
      </c>
      <c r="H41" s="34"/>
      <c r="I41" s="17" t="s">
        <v>3</v>
      </c>
      <c r="J41" s="22" t="s">
        <v>3</v>
      </c>
      <c r="K41" s="20" t="s">
        <v>5</v>
      </c>
      <c r="L41" s="22" t="s">
        <v>5</v>
      </c>
      <c r="M41" s="19" t="s">
        <v>5</v>
      </c>
    </row>
    <row r="42" spans="1:13" x14ac:dyDescent="0.25">
      <c r="A42" s="21"/>
      <c r="B42" s="37"/>
      <c r="C42" s="16"/>
      <c r="D42" s="30"/>
      <c r="E42" s="17"/>
      <c r="F42" s="22"/>
      <c r="G42" s="19"/>
      <c r="H42" s="34"/>
      <c r="I42" s="17"/>
      <c r="J42" s="22"/>
      <c r="K42" s="20"/>
      <c r="L42" s="22"/>
      <c r="M42" s="19"/>
    </row>
    <row r="43" spans="1:13" x14ac:dyDescent="0.25">
      <c r="A43" s="21" t="s">
        <v>48</v>
      </c>
      <c r="B43" s="37">
        <f>M94</f>
        <v>51000000</v>
      </c>
      <c r="C43" s="16" t="s">
        <v>0</v>
      </c>
      <c r="D43" s="30"/>
      <c r="E43" s="17" t="s">
        <v>1</v>
      </c>
      <c r="F43" s="22" t="s">
        <v>1</v>
      </c>
      <c r="G43" s="19" t="s">
        <v>1</v>
      </c>
      <c r="H43" s="34"/>
      <c r="I43" s="17" t="s">
        <v>1</v>
      </c>
      <c r="J43" s="22" t="s">
        <v>3</v>
      </c>
      <c r="K43" s="20" t="s">
        <v>5</v>
      </c>
      <c r="L43" s="22" t="s">
        <v>5</v>
      </c>
      <c r="M43" s="19" t="s">
        <v>3</v>
      </c>
    </row>
    <row r="44" spans="1:13" x14ac:dyDescent="0.25">
      <c r="A44" s="21" t="s">
        <v>50</v>
      </c>
      <c r="B44" s="37">
        <f>M95</f>
        <v>79500000</v>
      </c>
      <c r="C44" s="16" t="s">
        <v>0</v>
      </c>
      <c r="D44" s="30"/>
      <c r="E44" s="17" t="s">
        <v>1</v>
      </c>
      <c r="F44" s="22" t="s">
        <v>1</v>
      </c>
      <c r="G44" s="19" t="s">
        <v>1</v>
      </c>
      <c r="H44" s="34"/>
      <c r="I44" s="17" t="s">
        <v>3</v>
      </c>
      <c r="J44" s="22" t="s">
        <v>3</v>
      </c>
      <c r="K44" s="20" t="s">
        <v>5</v>
      </c>
      <c r="L44" s="22" t="s">
        <v>5</v>
      </c>
      <c r="M44" s="19" t="s">
        <v>5</v>
      </c>
    </row>
    <row r="45" spans="1:13" x14ac:dyDescent="0.25">
      <c r="A45" s="11"/>
      <c r="B45" s="38"/>
      <c r="C45" s="23"/>
      <c r="D45" s="31"/>
      <c r="E45" s="24"/>
      <c r="F45" s="25"/>
      <c r="G45" s="26"/>
      <c r="H45" s="35"/>
      <c r="I45" s="24"/>
      <c r="J45" s="25"/>
      <c r="K45" s="27"/>
      <c r="L45" s="25"/>
      <c r="M45" s="26"/>
    </row>
    <row r="46" spans="1:13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</row>
    <row r="48" spans="1:13" x14ac:dyDescent="0.25">
      <c r="C48" s="40" t="s">
        <v>26</v>
      </c>
    </row>
    <row r="49" spans="1:14" ht="24.75" customHeight="1" x14ac:dyDescent="0.25"/>
    <row r="50" spans="1:14" x14ac:dyDescent="0.25">
      <c r="C50" s="41" t="s">
        <v>27</v>
      </c>
    </row>
    <row r="52" spans="1:14" x14ac:dyDescent="0.25">
      <c r="C52" s="41" t="s">
        <v>28</v>
      </c>
    </row>
    <row r="57" spans="1:14" hidden="1" x14ac:dyDescent="0.25">
      <c r="A57" s="6"/>
      <c r="B57" s="6">
        <v>2022</v>
      </c>
      <c r="C57" s="6">
        <v>2023</v>
      </c>
      <c r="D57" s="6"/>
      <c r="E57" s="6">
        <v>2024</v>
      </c>
      <c r="F57" s="6">
        <v>2025</v>
      </c>
      <c r="G57" s="6">
        <v>2026</v>
      </c>
      <c r="H57" s="6"/>
      <c r="I57" s="6">
        <v>2027</v>
      </c>
      <c r="J57" s="6">
        <v>2028</v>
      </c>
      <c r="K57" s="6">
        <v>2029</v>
      </c>
      <c r="L57" s="6">
        <v>2030</v>
      </c>
      <c r="M57" s="6" t="s">
        <v>49</v>
      </c>
      <c r="N57" s="6"/>
    </row>
    <row r="58" spans="1:14" hidden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</row>
    <row r="59" spans="1:14" hidden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</row>
    <row r="60" spans="1:14" hidden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</row>
    <row r="61" spans="1:14" hidden="1" x14ac:dyDescent="0.25">
      <c r="A61" s="6"/>
      <c r="B61" s="53"/>
      <c r="C61" s="53"/>
      <c r="D61" s="6"/>
      <c r="E61" s="6"/>
      <c r="F61" s="6"/>
      <c r="G61" s="6"/>
      <c r="H61" s="6"/>
      <c r="I61" s="6"/>
      <c r="J61" s="6"/>
      <c r="K61" s="6"/>
      <c r="L61" s="6"/>
      <c r="M61" s="6"/>
      <c r="N61" s="6">
        <v>1000</v>
      </c>
    </row>
    <row r="62" spans="1:14" hidden="1" x14ac:dyDescent="0.25">
      <c r="A62" s="15" t="s">
        <v>31</v>
      </c>
    </row>
    <row r="63" spans="1:14" hidden="1" x14ac:dyDescent="0.25">
      <c r="A63" s="21" t="s">
        <v>24</v>
      </c>
      <c r="B63" s="54">
        <f>'[2]Tot - Inv nom'!D3</f>
        <v>74000000</v>
      </c>
      <c r="C63" s="54">
        <f>'[2]Tot - Inv nom'!E3</f>
        <v>186680591.0700002</v>
      </c>
      <c r="E63" s="54">
        <f>'[2]Tot - Inv nom'!F3</f>
        <v>290150000</v>
      </c>
      <c r="F63" s="54">
        <f>'[2]Tot - Inv nom'!$H$3</f>
        <v>269932056</v>
      </c>
      <c r="G63" s="54">
        <f>'[2]Tot - Inv nom'!$I$3</f>
        <v>239700000</v>
      </c>
      <c r="I63" s="54">
        <f>'[2]Tot - Inv nom'!J3</f>
        <v>218000000</v>
      </c>
      <c r="J63" s="54">
        <f>'[2]Tot - Inv nom'!K3</f>
        <v>189500000</v>
      </c>
      <c r="K63" s="54">
        <f>'[2]Tot - Inv nom'!L3</f>
        <v>177200000</v>
      </c>
      <c r="L63" s="54">
        <f>'[2]Tot - Inv nom'!M3</f>
        <v>268200000</v>
      </c>
      <c r="M63" s="54">
        <f>SUM(G63:L63)</f>
        <v>1092600000</v>
      </c>
    </row>
    <row r="64" spans="1:14" hidden="1" x14ac:dyDescent="0.25">
      <c r="A64" s="21" t="s">
        <v>25</v>
      </c>
      <c r="B64" s="54">
        <f>'[2]Tot - Inv nom'!D4</f>
        <v>17200000</v>
      </c>
      <c r="C64" s="54">
        <f>'[2]Tot - Inv nom'!E4</f>
        <v>15020722.749999993</v>
      </c>
      <c r="E64" s="54">
        <f>'[2]Tot - Inv nom'!$F$4</f>
        <v>69000000</v>
      </c>
      <c r="F64" s="54">
        <f>'[2]Tot - Inv nom'!H4</f>
        <v>130475000</v>
      </c>
      <c r="G64" s="54">
        <f>'[2]Tot - Inv nom'!I4</f>
        <v>111811000</v>
      </c>
      <c r="I64" s="54">
        <f>'[1]Tot - Inv nom'!I4</f>
        <v>115116000</v>
      </c>
      <c r="J64" s="54">
        <f>'[1]Tot - Inv nom'!J4</f>
        <v>229311000</v>
      </c>
      <c r="K64" s="54">
        <f>'[1]Tot - Inv nom'!K4</f>
        <v>143213000</v>
      </c>
      <c r="L64" s="54">
        <f>'[1]Tot - Inv nom'!L4</f>
        <v>119811000</v>
      </c>
      <c r="M64" s="54">
        <f>SUM(G64:L64)</f>
        <v>719262000</v>
      </c>
    </row>
    <row r="65" spans="1:13" hidden="1" x14ac:dyDescent="0.25">
      <c r="A65" s="21"/>
    </row>
    <row r="66" spans="1:13" hidden="1" x14ac:dyDescent="0.25">
      <c r="A66" s="21" t="s">
        <v>41</v>
      </c>
      <c r="G66" s="54">
        <f>'[2]Råvatten&amp;Prod 2024'!$L$42</f>
        <v>4500000</v>
      </c>
      <c r="H66" s="54"/>
      <c r="I66" s="54">
        <f>'[2]Råvatten&amp;Prod 2024'!M42</f>
        <v>4500000</v>
      </c>
      <c r="J66" s="54">
        <f>'[2]Råvatten&amp;Prod 2024'!N42</f>
        <v>4500000</v>
      </c>
      <c r="K66" s="54">
        <f>'[2]Råvatten&amp;Prod 2024'!O42</f>
        <v>7000000</v>
      </c>
      <c r="L66" s="54">
        <f>'[1]Redovisning av totalen'!N42</f>
        <v>18000000</v>
      </c>
      <c r="M66" s="54">
        <f t="shared" ref="M66:M67" si="1">SUM(G66:L66)</f>
        <v>38500000</v>
      </c>
    </row>
    <row r="67" spans="1:13" hidden="1" x14ac:dyDescent="0.25">
      <c r="A67" s="21" t="s">
        <v>42</v>
      </c>
      <c r="G67" s="54">
        <f>'[2]Råvatten&amp;Prod 2024'!$L$44</f>
        <v>4000000</v>
      </c>
      <c r="H67" s="54"/>
      <c r="I67" s="54">
        <f>'[2]Råvatten&amp;Prod 2024'!M44</f>
        <v>8000000</v>
      </c>
      <c r="J67" s="54">
        <f>'[2]Råvatten&amp;Prod 2024'!N44</f>
        <v>8000000</v>
      </c>
      <c r="K67" s="54">
        <f>'[2]Råvatten&amp;Prod 2024'!O44</f>
        <v>12000000</v>
      </c>
      <c r="L67" s="54">
        <f>'[2]Råvatten&amp;Prod 2024'!P44</f>
        <v>150000000</v>
      </c>
      <c r="M67" s="54">
        <f t="shared" si="1"/>
        <v>182000000</v>
      </c>
    </row>
    <row r="68" spans="1:13" hidden="1" x14ac:dyDescent="0.25">
      <c r="A68" s="21"/>
    </row>
    <row r="69" spans="1:13" hidden="1" x14ac:dyDescent="0.25">
      <c r="A69" s="15" t="s">
        <v>32</v>
      </c>
    </row>
    <row r="70" spans="1:13" hidden="1" x14ac:dyDescent="0.25">
      <c r="A70" s="21" t="s">
        <v>24</v>
      </c>
      <c r="B70" s="54">
        <f>'[2]Tot - Inv nom'!D5</f>
        <v>104500000</v>
      </c>
      <c r="C70" s="54">
        <f>'[2]Tot - Inv nom'!E5</f>
        <v>212476524.86999986</v>
      </c>
      <c r="E70" s="54">
        <f>'[2]Tot - Inv nom'!$F$5</f>
        <v>238500000</v>
      </c>
      <c r="F70" s="54">
        <f>'[2]Tot - Inv nom'!$H$5</f>
        <v>226150000</v>
      </c>
      <c r="G70" s="54">
        <f>'[2]Tot - Inv nom'!$I$5</f>
        <v>323474424.86000001</v>
      </c>
      <c r="H70" s="54"/>
      <c r="I70" s="54">
        <f>'[2]Tot - Inv nom'!J5</f>
        <v>259065924.86000025</v>
      </c>
      <c r="J70" s="54">
        <f>'[2]Tot - Inv nom'!K5</f>
        <v>206754124.65999991</v>
      </c>
      <c r="K70" s="54">
        <f>'[2]Tot - Inv nom'!L5</f>
        <v>256544797.11999995</v>
      </c>
      <c r="L70" s="54">
        <f>'[2]Tot - Inv nom'!M5</f>
        <v>160020999.99999994</v>
      </c>
      <c r="M70" s="54">
        <f t="shared" ref="M70:M71" si="2">SUM(G70:L70)</f>
        <v>1205860271.5</v>
      </c>
    </row>
    <row r="71" spans="1:13" hidden="1" x14ac:dyDescent="0.25">
      <c r="A71" s="21" t="s">
        <v>25</v>
      </c>
      <c r="B71" s="54">
        <f>'[2]Tot - Inv nom'!D6</f>
        <v>67625000</v>
      </c>
      <c r="C71" s="54">
        <f>'[2]Tot - Inv nom'!E6</f>
        <v>160852481.42999995</v>
      </c>
      <c r="E71" s="54">
        <f>'[2]Tot - Inv nom'!$F$6</f>
        <v>126650000</v>
      </c>
      <c r="F71" s="54">
        <f>'[2]Tot - Inv nom'!$H$6</f>
        <v>176250000</v>
      </c>
      <c r="G71" s="54">
        <f>'[2]Tot - Inv nom'!$I$6</f>
        <v>238180000.00000003</v>
      </c>
      <c r="I71" s="54">
        <f>'[2]Tot - Inv nom'!J6</f>
        <v>254810000.00000045</v>
      </c>
      <c r="J71" s="54">
        <f>'[2]Tot - Inv nom'!K6</f>
        <v>273939999.99999964</v>
      </c>
      <c r="K71" s="54">
        <f>'[2]Tot - Inv nom'!L6</f>
        <v>302869999.99999982</v>
      </c>
      <c r="L71" s="54">
        <f>'[2]Tot - Inv nom'!M6</f>
        <v>314200000</v>
      </c>
      <c r="M71" s="54">
        <f>SUM(G71:L71)</f>
        <v>1384000000</v>
      </c>
    </row>
    <row r="72" spans="1:13" hidden="1" x14ac:dyDescent="0.25">
      <c r="A72" s="21"/>
    </row>
    <row r="73" spans="1:13" hidden="1" x14ac:dyDescent="0.25">
      <c r="A73" s="21" t="s">
        <v>43</v>
      </c>
      <c r="G73" s="54">
        <f>[2]Vattendistribution!$M$60</f>
        <v>3000000</v>
      </c>
      <c r="H73" s="54"/>
      <c r="I73" s="54">
        <f>[2]Vattendistribution!N60</f>
        <v>5000000</v>
      </c>
      <c r="J73" s="54">
        <f>[2]Vattendistribution!O60</f>
        <v>25000000</v>
      </c>
      <c r="K73" s="54">
        <f>[2]Vattendistribution!P60</f>
        <v>50000000</v>
      </c>
      <c r="L73" s="54">
        <f>'[1]Redovisning av totalen'!N164</f>
        <v>50000000</v>
      </c>
      <c r="M73" s="54">
        <f t="shared" ref="M73:M74" si="3">SUM(G73:L73)</f>
        <v>133000000</v>
      </c>
    </row>
    <row r="74" spans="1:13" hidden="1" x14ac:dyDescent="0.25">
      <c r="A74" s="21" t="s">
        <v>44</v>
      </c>
      <c r="G74" s="54">
        <f>[2]Vattendistribution!$M$5</f>
        <v>138449877.90697676</v>
      </c>
      <c r="H74" s="54"/>
      <c r="I74" s="54">
        <f>[2]Vattendistribution!N5</f>
        <v>136207408.430233</v>
      </c>
      <c r="J74" s="54">
        <f>[2]Vattendistribution!O5</f>
        <v>145964938.95348799</v>
      </c>
      <c r="K74" s="54">
        <f>[2]Vattendistribution!P5</f>
        <v>147722469.476744</v>
      </c>
      <c r="L74" s="54">
        <f>[2]Vattendistribution!Q5</f>
        <v>177480000</v>
      </c>
      <c r="M74" s="54">
        <f t="shared" si="3"/>
        <v>745824694.76744175</v>
      </c>
    </row>
    <row r="75" spans="1:13" hidden="1" x14ac:dyDescent="0.25">
      <c r="A75" s="11"/>
    </row>
    <row r="76" spans="1:13" hidden="1" x14ac:dyDescent="0.25">
      <c r="A76" s="15" t="s">
        <v>33</v>
      </c>
    </row>
    <row r="77" spans="1:13" hidden="1" x14ac:dyDescent="0.25">
      <c r="A77" s="21" t="s">
        <v>24</v>
      </c>
      <c r="B77" s="54">
        <f>'[2]Tot - Inv nom'!D7</f>
        <v>233800000</v>
      </c>
      <c r="C77" s="54">
        <f>'[2]Tot - Inv nom'!E7</f>
        <v>192222852.89999971</v>
      </c>
      <c r="D77" s="54"/>
      <c r="E77" s="54">
        <f>'[2]Tot - Inv nom'!$F$7</f>
        <v>303250000</v>
      </c>
      <c r="F77" s="54">
        <f>'[2]Tot - Inv nom'!$H$7</f>
        <v>265000000</v>
      </c>
      <c r="G77" s="54">
        <f ca="1">'[2]Tot - Inv nom'!$I$7</f>
        <v>284530700</v>
      </c>
      <c r="H77" s="54"/>
      <c r="I77" s="54">
        <f ca="1">'[2]Tot - Inv nom'!J7</f>
        <v>263704850</v>
      </c>
      <c r="J77" s="54">
        <f ca="1">'[2]Tot - Inv nom'!K7</f>
        <v>238338900</v>
      </c>
      <c r="K77" s="54">
        <f ca="1">'[2]Tot - Inv nom'!L7</f>
        <v>296934700</v>
      </c>
      <c r="L77" s="54">
        <f ca="1">'[2]Tot - Inv nom'!M7</f>
        <v>271934700</v>
      </c>
      <c r="M77" s="54">
        <f t="shared" ref="M77:M78" ca="1" si="4">SUM(G77:L77)</f>
        <v>1355443850</v>
      </c>
    </row>
    <row r="78" spans="1:13" hidden="1" x14ac:dyDescent="0.25">
      <c r="A78" s="21" t="s">
        <v>25</v>
      </c>
      <c r="B78" s="54">
        <f>'[2]Tot - Inv nom'!D8</f>
        <v>25500000</v>
      </c>
      <c r="C78" s="54">
        <f>'[2]Tot - Inv nom'!E8</f>
        <v>68597476.209999993</v>
      </c>
      <c r="E78" s="54">
        <f>'[2]Tot - Inv nom'!$F$8</f>
        <v>117700000</v>
      </c>
      <c r="F78" s="54">
        <f>'[2]Tot - Inv nom'!$H$8</f>
        <v>123500000</v>
      </c>
      <c r="G78" s="54">
        <f ca="1">'[2]Tot - Inv nom'!$I$8</f>
        <v>158500000</v>
      </c>
      <c r="I78" s="54">
        <f ca="1">'[2]Tot - Inv nom'!J8</f>
        <v>191000000</v>
      </c>
      <c r="J78" s="54">
        <f ca="1">'[2]Tot - Inv nom'!K8</f>
        <v>181500000</v>
      </c>
      <c r="K78" s="54">
        <f ca="1">'[2]Tot - Inv nom'!L8</f>
        <v>205700000</v>
      </c>
      <c r="L78" s="54">
        <f ca="1">'[2]Tot - Inv nom'!M8</f>
        <v>252500000</v>
      </c>
      <c r="M78" s="54">
        <f t="shared" ca="1" si="4"/>
        <v>989200000</v>
      </c>
    </row>
    <row r="79" spans="1:13" hidden="1" x14ac:dyDescent="0.25">
      <c r="A79" s="21"/>
    </row>
    <row r="80" spans="1:13" hidden="1" x14ac:dyDescent="0.25">
      <c r="A80" s="21" t="s">
        <v>45</v>
      </c>
      <c r="G80" s="54">
        <f>[2]Avlopp!$M$20</f>
        <v>25000000</v>
      </c>
      <c r="H80" s="54"/>
      <c r="I80" s="54">
        <f>[2]Avlopp!N20</f>
        <v>50000000</v>
      </c>
      <c r="J80" s="54">
        <f>[2]Avlopp!O20</f>
        <v>75000000</v>
      </c>
      <c r="K80" s="54">
        <f>[2]Avlopp!P20</f>
        <v>125000000</v>
      </c>
      <c r="L80" s="54">
        <f>[2]Avlopp!Q20</f>
        <v>100000000</v>
      </c>
      <c r="M80" s="54">
        <f t="shared" ref="M80:M81" si="5">SUM(G80:L80)</f>
        <v>375000000</v>
      </c>
    </row>
    <row r="81" spans="1:13" hidden="1" x14ac:dyDescent="0.25">
      <c r="A81" s="21" t="s">
        <v>46</v>
      </c>
      <c r="G81" s="54">
        <f>[2]Avlopp!$M$83</f>
        <v>70000000</v>
      </c>
      <c r="H81" s="54"/>
      <c r="I81" s="54">
        <f>[2]Avlopp!N83</f>
        <v>70000000</v>
      </c>
      <c r="J81" s="54">
        <f>[2]Avlopp!O83</f>
        <v>70000000</v>
      </c>
      <c r="K81" s="54">
        <f>[2]Avlopp!P83</f>
        <v>70000000</v>
      </c>
      <c r="L81" s="54">
        <f>[2]Avlopp!Q83</f>
        <v>140200000</v>
      </c>
      <c r="M81" s="54">
        <f t="shared" si="5"/>
        <v>420200000</v>
      </c>
    </row>
    <row r="82" spans="1:13" hidden="1" x14ac:dyDescent="0.25">
      <c r="A82" s="21"/>
    </row>
    <row r="83" spans="1:13" hidden="1" x14ac:dyDescent="0.25">
      <c r="A83" s="15" t="s">
        <v>34</v>
      </c>
    </row>
    <row r="84" spans="1:13" hidden="1" x14ac:dyDescent="0.25">
      <c r="A84" s="21" t="s">
        <v>24</v>
      </c>
      <c r="B84" s="54">
        <f>'[2]Tot - Inv nom'!$D$11+'[2]Tot - Inv nom'!$D$13+'[2]Tot - Inv nom'!$D$15+'[2]Tot - Inv nom'!$D$17+'[2]Tot - Inv nom'!$D$19</f>
        <v>78286000</v>
      </c>
      <c r="C84" s="54">
        <f>'[2]Tot - Inv nom'!$E$11+'[2]Tot - Inv nom'!$E$13+'[2]Tot - Inv nom'!$E$15+'[2]Tot - Inv nom'!$E$17+'[2]Tot - Inv nom'!$E$19+'[2]Tot - Inv nom'!$E$21</f>
        <v>92010545.109999985</v>
      </c>
      <c r="D84" s="54"/>
      <c r="E84" s="54">
        <f>'[2]Tot - Inv nom'!$F$11+'[2]Tot - Inv nom'!$F$13+'[2]Tot - Inv nom'!$F$15+'[2]Tot - Inv nom'!$F$17+'[2]Tot - Inv nom'!$F$19+'[2]Tot - Inv nom'!$F$21</f>
        <v>93800000</v>
      </c>
      <c r="F84" s="54">
        <f>'[2]Tot - Inv nom'!$H$11+'[2]Tot - Inv nom'!$H$13+'[2]Tot - Inv nom'!$H$15+'[2]Tot - Inv nom'!$H$17+'[2]Tot - Inv nom'!$H$19+'[2]Tot - Inv nom'!$H$21</f>
        <v>238917944</v>
      </c>
      <c r="G84" s="54">
        <f>'[2]Tot - Inv nom'!$I$13+'[2]Tot - Inv nom'!$I$15+'[2]Tot - Inv nom'!$I$17+'[2]Tot - Inv nom'!$I$19+'[2]Tot - Inv nom'!$I$21</f>
        <v>230600000</v>
      </c>
      <c r="H84" s="54"/>
      <c r="I84" s="54">
        <f>'[2]Tot - Inv nom'!J13+'[2]Tot - Inv nom'!J15+'[2]Tot - Inv nom'!J17+'[2]Tot - Inv nom'!J19+'[2]Tot - Inv nom'!J21</f>
        <v>319600000</v>
      </c>
      <c r="J84" s="54">
        <f>'[2]Tot - Inv nom'!K13+'[2]Tot - Inv nom'!K15+'[2]Tot - Inv nom'!K17+'[2]Tot - Inv nom'!K19+'[2]Tot - Inv nom'!K21</f>
        <v>331400000</v>
      </c>
      <c r="K84" s="54">
        <f>'[2]Tot - Inv nom'!L13+'[2]Tot - Inv nom'!L15+'[2]Tot - Inv nom'!L17+'[2]Tot - Inv nom'!L19+'[2]Tot - Inv nom'!L21</f>
        <v>287700000</v>
      </c>
      <c r="L84" s="54">
        <f>'[2]Tot - Inv nom'!M13+'[2]Tot - Inv nom'!M15+'[2]Tot - Inv nom'!M17+'[2]Tot - Inv nom'!M19+'[2]Tot - Inv nom'!M21</f>
        <v>290900000</v>
      </c>
      <c r="M84" s="54">
        <f t="shared" ref="M84:M85" si="6">SUM(G84:L84)</f>
        <v>1460200000</v>
      </c>
    </row>
    <row r="85" spans="1:13" hidden="1" x14ac:dyDescent="0.25">
      <c r="A85" s="21" t="s">
        <v>25</v>
      </c>
      <c r="B85" s="54">
        <f>'[1]Tot - Inv nom'!D12+'[1]Tot - Inv nom'!D14+'[1]Tot - Inv nom'!D16+'[1]Tot - Inv nom'!D18+'[1]Tot - Inv nom'!D20</f>
        <v>500000</v>
      </c>
      <c r="C85" s="54">
        <f>'[1]Tot - Inv nom'!E12+'[1]Tot - Inv nom'!E14+'[1]Tot - Inv nom'!E16+'[1]Tot - Inv nom'!E18+'[1]Tot - Inv nom'!E20</f>
        <v>0</v>
      </c>
      <c r="E85" s="54">
        <f>'[1]Tot - Inv nom'!F12+'[1]Tot - Inv nom'!F14+'[1]Tot - Inv nom'!F16+'[1]Tot - Inv nom'!F18+'[1]Tot - Inv nom'!F20</f>
        <v>0</v>
      </c>
      <c r="F85" s="54">
        <f>'[1]Tot - Inv nom'!G12+'[1]Tot - Inv nom'!G14+'[1]Tot - Inv nom'!G16+'[1]Tot - Inv nom'!G18+'[1]Tot - Inv nom'!G20</f>
        <v>0</v>
      </c>
      <c r="G85" s="54">
        <f>'[1]Tot - Inv nom'!H12+'[1]Tot - Inv nom'!H14+'[1]Tot - Inv nom'!H16+'[1]Tot - Inv nom'!H18+'[1]Tot - Inv nom'!H20</f>
        <v>0</v>
      </c>
      <c r="I85" s="54">
        <f>'[1]Tot - Inv nom'!I12+'[1]Tot - Inv nom'!I14+'[1]Tot - Inv nom'!I16+'[1]Tot - Inv nom'!I18+'[1]Tot - Inv nom'!I20</f>
        <v>0</v>
      </c>
      <c r="J85" s="54">
        <f>'[1]Tot - Inv nom'!J12+'[1]Tot - Inv nom'!J14+'[1]Tot - Inv nom'!J16+'[1]Tot - Inv nom'!J18+'[1]Tot - Inv nom'!J20</f>
        <v>0</v>
      </c>
      <c r="K85" s="54">
        <f>'[1]Tot - Inv nom'!K12+'[1]Tot - Inv nom'!K14+'[1]Tot - Inv nom'!K16+'[1]Tot - Inv nom'!K18+'[1]Tot - Inv nom'!K20</f>
        <v>0</v>
      </c>
      <c r="L85" s="54">
        <f>'[1]Tot - Inv nom'!L12+'[1]Tot - Inv nom'!L14+'[1]Tot - Inv nom'!L16+'[1]Tot - Inv nom'!L18+'[1]Tot - Inv nom'!L20</f>
        <v>0</v>
      </c>
      <c r="M85" s="54">
        <f t="shared" si="6"/>
        <v>0</v>
      </c>
    </row>
    <row r="86" spans="1:13" hidden="1" x14ac:dyDescent="0.25">
      <c r="A86" s="21"/>
    </row>
    <row r="87" spans="1:13" hidden="1" x14ac:dyDescent="0.25">
      <c r="A87" s="21" t="s">
        <v>51</v>
      </c>
      <c r="G87" s="54">
        <f>[2]Generalplan!$L$10</f>
        <v>10000000</v>
      </c>
      <c r="H87" s="54"/>
      <c r="I87" s="54">
        <f>[2]Generalplan!M10</f>
        <v>50000000</v>
      </c>
      <c r="J87" s="54">
        <f>[2]Generalplan!N10</f>
        <v>150000000</v>
      </c>
      <c r="K87" s="54">
        <f>[2]Generalplan!O10</f>
        <v>150000000</v>
      </c>
      <c r="L87" s="54">
        <f>[2]Generalplan!P10</f>
        <v>150000000</v>
      </c>
      <c r="M87" s="54">
        <f t="shared" ref="M87:M88" si="7">SUM(G87:L87)</f>
        <v>510000000</v>
      </c>
    </row>
    <row r="88" spans="1:13" hidden="1" x14ac:dyDescent="0.25">
      <c r="A88" s="21" t="s">
        <v>47</v>
      </c>
      <c r="G88" s="54">
        <f>'[2]Öppna dagvattenlösningar'!$L$2</f>
        <v>20000000</v>
      </c>
      <c r="H88" s="54"/>
      <c r="I88" s="54">
        <f>'[2]Öppna dagvattenlösningar'!M2</f>
        <v>20000000</v>
      </c>
      <c r="J88" s="54">
        <f>'[2]Öppna dagvattenlösningar'!N2</f>
        <v>25000000</v>
      </c>
      <c r="K88" s="54">
        <f>'[2]Öppna dagvattenlösningar'!O2</f>
        <v>28000000</v>
      </c>
      <c r="L88" s="54">
        <f>'[2]Öppna dagvattenlösningar'!P2</f>
        <v>28000000</v>
      </c>
      <c r="M88" s="54">
        <f t="shared" si="7"/>
        <v>121000000</v>
      </c>
    </row>
    <row r="89" spans="1:13" hidden="1" x14ac:dyDescent="0.25">
      <c r="A89" s="11"/>
    </row>
    <row r="90" spans="1:13" hidden="1" x14ac:dyDescent="0.25">
      <c r="A90" s="15" t="s">
        <v>36</v>
      </c>
    </row>
    <row r="91" spans="1:13" hidden="1" x14ac:dyDescent="0.25">
      <c r="A91" s="21" t="s">
        <v>24</v>
      </c>
      <c r="B91" s="54">
        <f>'[2]Tot - Inv nom'!$D$50+'[2]Tot - Inv nom'!$D$52</f>
        <v>6500000</v>
      </c>
      <c r="C91" s="54">
        <f>'[2]Tot - Inv nom'!$E$50+'[2]Tot - Inv nom'!$E$52</f>
        <v>5018125.0600000005</v>
      </c>
      <c r="D91" s="54"/>
      <c r="E91" s="54">
        <f>'[2]Tot - Inv nom'!$F$50+'[2]Tot - Inv nom'!$F$52+'[2]Tot - Inv nom'!$F$54</f>
        <v>44500000</v>
      </c>
      <c r="F91" s="54">
        <f>'[2]Tot - Inv nom'!$H$50+'[2]Tot - Inv nom'!$H$52+'[2]Tot - Inv nom'!$H$54</f>
        <v>50000000</v>
      </c>
      <c r="G91" s="54">
        <f>'[2]Tot - Inv nom'!$I$50+'[2]Tot - Inv nom'!$I$52+'[2]Tot - Inv nom'!$I$54</f>
        <v>157000000</v>
      </c>
      <c r="H91" s="54"/>
      <c r="I91" s="54">
        <f>'[2]Tot - Inv nom'!J50+'[2]Tot - Inv nom'!J52+'[2]Tot - Inv nom'!J54</f>
        <v>109000000</v>
      </c>
      <c r="J91" s="54">
        <f>'[2]Tot - Inv nom'!K50+'[2]Tot - Inv nom'!K52+'[2]Tot - Inv nom'!K54</f>
        <v>27000000</v>
      </c>
      <c r="K91" s="54">
        <f>'[2]Tot - Inv nom'!L50+'[2]Tot - Inv nom'!L52+'[2]Tot - Inv nom'!L54</f>
        <v>14000000</v>
      </c>
      <c r="L91" s="54">
        <f>'[2]Tot - Inv nom'!M50+'[2]Tot - Inv nom'!M52+'[2]Tot - Inv nom'!M54</f>
        <v>14000000</v>
      </c>
      <c r="M91" s="54">
        <f>SUM(G91:L91)</f>
        <v>321000000</v>
      </c>
    </row>
    <row r="92" spans="1:13" hidden="1" x14ac:dyDescent="0.25">
      <c r="A92" s="21" t="s">
        <v>25</v>
      </c>
      <c r="B92" s="54">
        <f>'[2]Tot - Inv nom'!$D$51+'[2]Tot - Inv nom'!$D$53</f>
        <v>1500000</v>
      </c>
      <c r="C92" s="54">
        <f>'[2]Tot - Inv nom'!$E$51+'[2]Tot - Inv nom'!$E$53+'[2]Tot - Inv nom'!$E$55</f>
        <v>75483.5</v>
      </c>
      <c r="E92" s="54">
        <f>'[2]Tot - Inv nom'!$F$51+'[2]Tot - Inv nom'!$F$53+'[2]Tot - Inv nom'!$F$55</f>
        <v>1200000</v>
      </c>
      <c r="F92" s="54">
        <f>'[2]Tot - Inv nom'!H51+'[2]Tot - Inv nom'!H53+'[2]Tot - Inv nom'!H55</f>
        <v>2000000</v>
      </c>
      <c r="G92" s="54">
        <f>'[2]Tot - Inv nom'!I51+'[2]Tot - Inv nom'!I53+'[2]Tot - Inv nom'!I55</f>
        <v>2300000</v>
      </c>
      <c r="I92" s="54">
        <f>'[2]Tot - Inv nom'!J51+'[2]Tot - Inv nom'!J53+'[2]Tot - Inv nom'!J55</f>
        <v>1000000</v>
      </c>
      <c r="J92" s="54">
        <f>'[2]Tot - Inv nom'!K51+'[2]Tot - Inv nom'!K53+'[2]Tot - Inv nom'!K55</f>
        <v>800000</v>
      </c>
      <c r="K92" s="54">
        <f>'[2]Tot - Inv nom'!L51+'[2]Tot - Inv nom'!L53+'[2]Tot - Inv nom'!L55</f>
        <v>800000</v>
      </c>
      <c r="L92" s="54">
        <f>'[2]Tot - Inv nom'!M51+'[2]Tot - Inv nom'!M53+'[2]Tot - Inv nom'!M55</f>
        <v>800000</v>
      </c>
      <c r="M92" s="54">
        <f t="shared" ref="M92" si="8">SUM(G92:L92)</f>
        <v>5700000</v>
      </c>
    </row>
    <row r="93" spans="1:13" hidden="1" x14ac:dyDescent="0.25">
      <c r="A93" s="21"/>
    </row>
    <row r="94" spans="1:13" hidden="1" x14ac:dyDescent="0.25">
      <c r="A94" s="55" t="s">
        <v>48</v>
      </c>
      <c r="G94" s="54">
        <f>[2]Avfall!$H$11</f>
        <v>41000000</v>
      </c>
      <c r="H94" s="54"/>
      <c r="I94" s="54">
        <f>'[1]SUA Avfall '!I11</f>
        <v>5000000</v>
      </c>
      <c r="J94" s="54">
        <f>'[1]SUA Avfall '!J11</f>
        <v>5000000</v>
      </c>
      <c r="K94" s="54">
        <f>'[1]SUA Avfall '!K11</f>
        <v>0</v>
      </c>
      <c r="L94" s="54">
        <f>'[1]SUA Avfall '!L11</f>
        <v>0</v>
      </c>
      <c r="M94" s="54">
        <f>SUM(G94:L94)</f>
        <v>51000000</v>
      </c>
    </row>
    <row r="95" spans="1:13" hidden="1" x14ac:dyDescent="0.25">
      <c r="A95" s="55" t="s">
        <v>50</v>
      </c>
      <c r="G95" s="54">
        <f>'[1]SUA Avfall '!$H$2</f>
        <v>24000000</v>
      </c>
      <c r="H95" s="54"/>
      <c r="I95" s="54">
        <f>'[1]SUA Avfall '!I2</f>
        <v>35000000</v>
      </c>
      <c r="J95" s="54">
        <f>'[1]SUA Avfall '!J2</f>
        <v>12500000</v>
      </c>
      <c r="K95" s="54">
        <f>'[1]SUA Avfall '!K2</f>
        <v>4000000</v>
      </c>
      <c r="L95" s="54">
        <f>'[1]SUA Avfall '!L2</f>
        <v>4000000</v>
      </c>
      <c r="M95" s="54">
        <f>SUM(G95:L95)</f>
        <v>79500000</v>
      </c>
    </row>
    <row r="96" spans="1:13" hidden="1" x14ac:dyDescent="0.25"/>
  </sheetData>
  <mergeCells count="4">
    <mergeCell ref="E8:G8"/>
    <mergeCell ref="I8:M8"/>
    <mergeCell ref="E10:G10"/>
    <mergeCell ref="I10:M10"/>
  </mergeCells>
  <conditionalFormatting sqref="E11:M45">
    <cfRule type="cellIs" dxfId="9" priority="14" operator="equal">
      <formula>$V$5</formula>
    </cfRule>
    <cfRule type="cellIs" dxfId="8" priority="15" operator="equal">
      <formula>$V$4</formula>
    </cfRule>
    <cfRule type="cellIs" dxfId="7" priority="16" operator="equal">
      <formula>$V$3</formula>
    </cfRule>
    <cfRule type="cellIs" dxfId="6" priority="17" operator="equal">
      <formula>$V$2</formula>
    </cfRule>
  </conditionalFormatting>
  <conditionalFormatting sqref="C11:D45">
    <cfRule type="cellIs" dxfId="5" priority="18" operator="equal">
      <formula>$T$7</formula>
    </cfRule>
    <cfRule type="cellIs" dxfId="4" priority="19" operator="equal">
      <formula>$T$6</formula>
    </cfRule>
    <cfRule type="cellIs" dxfId="3" priority="20" operator="equal">
      <formula>$T$5</formula>
    </cfRule>
    <cfRule type="cellIs" dxfId="2" priority="21" operator="equal">
      <formula>$T$4</formula>
    </cfRule>
    <cfRule type="cellIs" dxfId="1" priority="22" operator="equal">
      <formula>$T$3</formula>
    </cfRule>
    <cfRule type="cellIs" dxfId="0" priority="23" operator="equal">
      <formula>$T$2</formula>
    </cfRule>
  </conditionalFormatting>
  <dataValidations disablePrompts="1" count="2">
    <dataValidation type="list" allowBlank="1" showInputMessage="1" showErrorMessage="1" sqref="E11:M45" xr:uid="{417D72C7-33B9-407B-BAD2-0C6479A29E1E}">
      <formula1>$V$2:$V$5</formula1>
    </dataValidation>
    <dataValidation type="list" allowBlank="1" showInputMessage="1" showErrorMessage="1" sqref="C11:D45" xr:uid="{5B935D19-98ED-4859-B4ED-1015C8345D83}">
      <formula1>$T$2:$T$7</formula1>
    </dataValidation>
  </dataValidations>
  <hyperlinks>
    <hyperlink ref="C50" r:id="rId1" display="https://goteborg.se/wps/myportal/start/kommun-och-politik/sa-arbetar-goteborgs-stad-med/hallbarhet-och-agenda-2030/program-och-planer-for-miljo-och-klimat/miljo--och-klimatprogram-for-goteborgs-stad-2021-2030" xr:uid="{CDACD6DC-18E8-47D1-917E-331F1B678BEF}"/>
    <hyperlink ref="C52" r:id="rId2" display="https://goteborg.se/wps/myportal/enhetssida/goteborgs-stads-finansverksamhet/grona-obligationer/gront-ramverk" xr:uid="{46659F25-D06C-413C-9DA2-446DCC7BBF65}"/>
  </hyperlinks>
  <pageMargins left="0.70866141732283472" right="0.70866141732283472" top="0.74803149606299213" bottom="0.74803149606299213" header="0.31496062992125984" footer="0.31496062992125984"/>
  <pageSetup paperSize="9" scale="65" orientation="landscape" r:id="rId3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6D76E-0FDC-47C9-8BD2-2DB49506A6FC}">
  <dimension ref="A1"/>
  <sheetViews>
    <sheetView workbookViewId="0">
      <selection activeCell="D8" sqref="D8"/>
    </sheetView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7F3ECCFBD6CC1408C641C0D447B99B6" ma:contentTypeVersion="6" ma:contentTypeDescription="Skapa ett nytt dokument." ma:contentTypeScope="" ma:versionID="78a740c00e70fb33e2be5076fa6be942">
  <xsd:schema xmlns:xsd="http://www.w3.org/2001/XMLSchema" xmlns:xs="http://www.w3.org/2001/XMLSchema" xmlns:p="http://schemas.microsoft.com/office/2006/metadata/properties" xmlns:ns2="e0a75ba3-5f73-410c-b820-1976997e1f14" xmlns:ns3="36a95c2c-b23c-4176-9712-b2c892f03294" targetNamespace="http://schemas.microsoft.com/office/2006/metadata/properties" ma:root="true" ma:fieldsID="49f95f6dce18f067e994a515828492a3" ns2:_="" ns3:_="">
    <xsd:import namespace="e0a75ba3-5f73-410c-b820-1976997e1f14"/>
    <xsd:import namespace="36a95c2c-b23c-4176-9712-b2c892f032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a75ba3-5f73-410c-b820-1976997e1f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a95c2c-b23c-4176-9712-b2c892f0329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2A758B-A0D5-4AC6-8A24-A8E76DC932A6}">
  <ds:schemaRefs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36a95c2c-b23c-4176-9712-b2c892f03294"/>
    <ds:schemaRef ds:uri="http://schemas.microsoft.com/office/2006/documentManagement/types"/>
    <ds:schemaRef ds:uri="e0a75ba3-5f73-410c-b820-1976997e1f14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188BA57-AD98-4C52-9064-7AD983C23A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C9DE10-1B64-4572-B098-75219CEDAE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a75ba3-5f73-410c-b820-1976997e1f14"/>
    <ds:schemaRef ds:uri="36a95c2c-b23c-4176-9712-b2c892f032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Eric Roos</dc:creator>
  <cp:keywords/>
  <dc:description/>
  <cp:lastModifiedBy>Fredrik Grimsand</cp:lastModifiedBy>
  <cp:revision/>
  <dcterms:created xsi:type="dcterms:W3CDTF">2022-11-15T07:39:28Z</dcterms:created>
  <dcterms:modified xsi:type="dcterms:W3CDTF">2025-01-20T17:13:08Z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0x010100A7F3ECCFBD6CC1408C641C0D447B99B6</vt:lpwstr>
  </property>
</Properties>
</file>